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ata-18062024\MM\Thuchira_Retender_July2024\"/>
    </mc:Choice>
  </mc:AlternateContent>
  <bookViews>
    <workbookView xWindow="-110" yWindow="-110" windowWidth="19420" windowHeight="11500" tabRatio="744"/>
  </bookViews>
  <sheets>
    <sheet name="Summary" sheetId="10" r:id="rId1"/>
    <sheet name="Bills of Quantities-Normal" sheetId="3" r:id="rId2"/>
  </sheets>
  <externalReferences>
    <externalReference r:id="rId3"/>
    <externalReference r:id="rId4"/>
  </externalReferences>
  <definedNames>
    <definedName name="_xlnm.Print_Area" localSheetId="1">'Bills of Quantities-Normal'!$A$1:$G$496</definedName>
    <definedName name="_xlnm.Print_Area" localSheetId="0">Summary!$A$1:$H$38</definedName>
    <definedName name="_xlnm.Print_Titles" localSheetId="1">'Bills of Quantities-Normal'!$1:$7</definedName>
    <definedName name="x">[1]BILL1_CEE!$B$55</definedName>
  </definedNames>
  <calcPr calcId="162913"/>
</workbook>
</file>

<file path=xl/calcChain.xml><?xml version="1.0" encoding="utf-8"?>
<calcChain xmlns="http://schemas.openxmlformats.org/spreadsheetml/2006/main">
  <c r="G27" i="10" l="1"/>
  <c r="G51" i="3" l="1"/>
  <c r="E286" i="3"/>
  <c r="E284" i="3"/>
  <c r="E282" i="3"/>
  <c r="E280" i="3"/>
  <c r="E174" i="3"/>
  <c r="E149" i="3"/>
  <c r="G62" i="3" l="1"/>
  <c r="G457" i="3"/>
  <c r="G491" i="3"/>
  <c r="G492" i="3"/>
  <c r="E464" i="3"/>
  <c r="E229" i="3"/>
  <c r="E227" i="3"/>
  <c r="E223" i="3"/>
  <c r="E221" i="3"/>
  <c r="E204" i="3"/>
  <c r="E201" i="3"/>
  <c r="E189" i="3"/>
  <c r="E186" i="3"/>
  <c r="G23" i="10" l="1"/>
  <c r="G21" i="10"/>
  <c r="G13" i="10"/>
  <c r="G15" i="10"/>
  <c r="G14" i="10"/>
  <c r="G12" i="10"/>
  <c r="G17" i="10"/>
  <c r="G18" i="10"/>
  <c r="G25" i="10"/>
  <c r="G24" i="10"/>
  <c r="G16" i="10"/>
  <c r="G19" i="10" l="1"/>
  <c r="G20" i="10"/>
  <c r="G22" i="10"/>
  <c r="D13" i="10" l="1"/>
  <c r="D12" i="10"/>
  <c r="G418" i="3" l="1"/>
  <c r="G420" i="3" s="1"/>
  <c r="G454" i="3" s="1"/>
  <c r="G456" i="3" s="1"/>
  <c r="G26" i="10" s="1"/>
  <c r="G28" i="10" s="1"/>
  <c r="G31" i="10" l="1"/>
  <c r="G33" i="10" s="1"/>
  <c r="G35" i="10" l="1"/>
  <c r="G37" i="10"/>
</calcChain>
</file>

<file path=xl/sharedStrings.xml><?xml version="1.0" encoding="utf-8"?>
<sst xmlns="http://schemas.openxmlformats.org/spreadsheetml/2006/main" count="788" uniqueCount="408">
  <si>
    <t>ROADS AUTHORITY</t>
  </si>
  <si>
    <t>Contract Name : Construction of Thuchila Concrete Bridge on Limbe - Mulanje (M004) Road in Mulanje District</t>
  </si>
  <si>
    <t>MAIN SUMMARY</t>
  </si>
  <si>
    <t>SECTION</t>
  </si>
  <si>
    <t>DESCRIPTION</t>
  </si>
  <si>
    <t>AMOUNT</t>
  </si>
  <si>
    <t>CONTRACTOR’S ESTABLISHMENT ON SITE AND GENERAL OBLIGATIONS</t>
  </si>
  <si>
    <t>HOUSING, OFFICES AND LABORATORY FOR THE ENGINEER’S SITE PERSONNEL</t>
  </si>
  <si>
    <t>ACCOMMODATION OF TRAFFIC</t>
  </si>
  <si>
    <t>CLEARING AND GRUBBING</t>
  </si>
  <si>
    <t>DAY WORK</t>
  </si>
  <si>
    <t>PITCHING, STONEWORK AND PROTECTION AGAINST EROSION</t>
  </si>
  <si>
    <t>GABIONS</t>
  </si>
  <si>
    <t>MASS EARTHWORKS</t>
  </si>
  <si>
    <t>PAVEMENT LAYERS OF GRAVEL MATERIAL</t>
  </si>
  <si>
    <t>CRUSHED STONE BASE OR SUBBASE</t>
  </si>
  <si>
    <t>ASPHALT PAVEMENTS AND SEALS</t>
  </si>
  <si>
    <t xml:space="preserve">GUARDRAILS </t>
  </si>
  <si>
    <t xml:space="preserve">ROAD SIGNS </t>
  </si>
  <si>
    <t>ROAD MARKINGS</t>
  </si>
  <si>
    <t>STRUCTURES</t>
  </si>
  <si>
    <t>TESTING MATERIAL AND WORKMANSHIP</t>
  </si>
  <si>
    <t xml:space="preserve">TOTAL SCHEDULE A: BRIDGE CONSTRUCTION </t>
  </si>
  <si>
    <t>CONTINGENCIES</t>
  </si>
  <si>
    <t>BILL OF QUANTITIES</t>
  </si>
  <si>
    <t>SERIES 1000:  SECTION 1300 : CONTRACTOR'S ESTABLISHMENT ON SITE</t>
  </si>
  <si>
    <t>ITEM</t>
  </si>
  <si>
    <t>UNIT</t>
  </si>
  <si>
    <t>TENDER QUANTITY</t>
  </si>
  <si>
    <t>RATE</t>
  </si>
  <si>
    <t>TENDER AMOUNT</t>
  </si>
  <si>
    <t>CONTRACTOR'S ESTABLISHMENT ON SITE</t>
  </si>
  <si>
    <t>PS 13.01</t>
  </si>
  <si>
    <t>Contractor's General Obligations</t>
  </si>
  <si>
    <t>(a)</t>
  </si>
  <si>
    <t>Fixed Obligations</t>
  </si>
  <si>
    <t>lump sum</t>
  </si>
  <si>
    <t>(b)</t>
  </si>
  <si>
    <t>Value Related Obligations</t>
  </si>
  <si>
    <t>(c)</t>
  </si>
  <si>
    <t>Time Related Obligations</t>
  </si>
  <si>
    <t>Month</t>
  </si>
  <si>
    <t>PS13.04</t>
  </si>
  <si>
    <t>Project Signboard</t>
  </si>
  <si>
    <t>No</t>
  </si>
  <si>
    <t>PS13.05</t>
  </si>
  <si>
    <t>Contractor's Environmental Obligations</t>
  </si>
  <si>
    <t>(a) Fixed Obligations</t>
  </si>
  <si>
    <t>Lump Sum</t>
  </si>
  <si>
    <t xml:space="preserve">(b) Time-related obligations </t>
  </si>
  <si>
    <t>PS 13.06</t>
  </si>
  <si>
    <t>Contractor's Health and Safety Obligations</t>
  </si>
  <si>
    <t>TOTAL SECTION 1300 CARRIED FORWARD TO SUMMARY</t>
  </si>
  <si>
    <t>SERIES 1000:  SECTION 1400 : HOUSING, OFFICES AND LABORATORY FOR THE ENGINEER’S SITE PERSONNEL</t>
  </si>
  <si>
    <t>HOUSING, OFFICES AND LABORATORIES FOR THE ENGINEER'S SITE PERSONNEL</t>
  </si>
  <si>
    <t>PS14.01</t>
  </si>
  <si>
    <t>Laboratory Accommodation</t>
  </si>
  <si>
    <t>Provision of Rented Laboratory accomodation as specified</t>
  </si>
  <si>
    <t>Lump sum</t>
  </si>
  <si>
    <t>PS14.02</t>
  </si>
  <si>
    <t>Laboratory Furniture</t>
  </si>
  <si>
    <t>Laboratory furniture as specified in the Particular Specifications</t>
  </si>
  <si>
    <t>PS14.03</t>
  </si>
  <si>
    <t>Laboratory Fittings, Installations and Equipment</t>
  </si>
  <si>
    <t>Laboratory fittings, installations and equipment as specified in the Particular Specifications</t>
  </si>
  <si>
    <t>PS14.08</t>
  </si>
  <si>
    <t>Services:</t>
  </si>
  <si>
    <t>Services at laboratory</t>
  </si>
  <si>
    <t>PS14.12</t>
  </si>
  <si>
    <t>Survey equipment for use by the Engineer</t>
  </si>
  <si>
    <t>PS14.14</t>
  </si>
  <si>
    <t xml:space="preserve">Security at Engineer's and  laboratory </t>
  </si>
  <si>
    <t>PS14.15</t>
  </si>
  <si>
    <t>Provision of semi-skilled labour for use by the Engineer</t>
  </si>
  <si>
    <t>(a) Provision of labourers</t>
  </si>
  <si>
    <t>Prov Sum</t>
  </si>
  <si>
    <t>(b) Handling costs and profit in respect of sub-item PS14.15(a)  (stated as % and extend as an amount)</t>
  </si>
  <si>
    <t>........%</t>
  </si>
  <si>
    <t>TOTAL SECTION 1400 CARRIED FORWARD TO SUMMARY</t>
  </si>
  <si>
    <t>SERIES 1000:  SECTION 1700 : CLEARING ANG GRUBBING</t>
  </si>
  <si>
    <t>Accomodating traffic and maintaining diversions</t>
  </si>
  <si>
    <t>Km</t>
  </si>
  <si>
    <t>TOTAL SECTION 1500 CARRIED FORWARD TO SUMMARY</t>
  </si>
  <si>
    <t>SERIES 1000:  SECTION 1500 : ACCOMMODATION OF TRAFFIC</t>
  </si>
  <si>
    <t>PS17.01</t>
  </si>
  <si>
    <t>Clearing and grubbing</t>
  </si>
  <si>
    <t>ha</t>
  </si>
  <si>
    <t>Removal and grubbing of large trees and tree stumps</t>
  </si>
  <si>
    <t>Girth larger than 1.0m up to and  including 2.0m</t>
  </si>
  <si>
    <t>Girth larger than 2.0m up to and  including 3.0m</t>
  </si>
  <si>
    <t>PS 17.04</t>
  </si>
  <si>
    <t>Demolition of existing structures</t>
  </si>
  <si>
    <t>Masonry structures</t>
  </si>
  <si>
    <t>Concrete structures</t>
  </si>
  <si>
    <t>Delaunching of Existing Thuchila Bailey/Truss bridge and Demolish existing concrete/masonry  structures including all cleaning and transport theBailey/Truss parts to Regional MoTPW Office in Lunzu</t>
  </si>
  <si>
    <t>Sum</t>
  </si>
  <si>
    <t>TOTAL SECTION 1700 CARRIED FORWARD TO SUMMARY</t>
  </si>
  <si>
    <t>SERIES 1000:  SECTION 1800 : DAY WORKS</t>
  </si>
  <si>
    <t>PS1800</t>
  </si>
  <si>
    <t>DAYWORKS (With Provisional Quantities)</t>
  </si>
  <si>
    <t>PS18.01</t>
  </si>
  <si>
    <t>Personnel during normal working hours</t>
  </si>
  <si>
    <t>Unskilled labour</t>
  </si>
  <si>
    <t>h</t>
  </si>
  <si>
    <t>Semi - skilled labour</t>
  </si>
  <si>
    <t>Skilled labour</t>
  </si>
  <si>
    <t>(d)</t>
  </si>
  <si>
    <t>Ganger</t>
  </si>
  <si>
    <t>(e)</t>
  </si>
  <si>
    <t>Flagmen</t>
  </si>
  <si>
    <t>(f)</t>
  </si>
  <si>
    <t>Operators</t>
  </si>
  <si>
    <t>(g)</t>
  </si>
  <si>
    <t>Foremen</t>
  </si>
  <si>
    <t>(h)</t>
  </si>
  <si>
    <t>Surveyor</t>
  </si>
  <si>
    <t>(i)</t>
  </si>
  <si>
    <t>Lab technician</t>
  </si>
  <si>
    <t>PS18.02</t>
  </si>
  <si>
    <t>Personnel outside normal working hours</t>
  </si>
  <si>
    <t>PS18.03</t>
  </si>
  <si>
    <t>Plant</t>
  </si>
  <si>
    <t xml:space="preserve">Tip Truck 6m³ </t>
  </si>
  <si>
    <t>Tip truck 10m³</t>
  </si>
  <si>
    <t>Motor grader (CAT 14G) complete with scarifier</t>
  </si>
  <si>
    <t>Wheeled loader (CAT 980G)</t>
  </si>
  <si>
    <t xml:space="preserve">Tractor-Loader-Backhoe (CAT 450) </t>
  </si>
  <si>
    <t>Water bowser – self-propelled (9000 litres)</t>
  </si>
  <si>
    <t>Vibratory roller</t>
  </si>
  <si>
    <t>Pneumatic roller</t>
  </si>
  <si>
    <t>Grid roller with tractor (5 - 7 tons)</t>
  </si>
  <si>
    <t>(j)</t>
  </si>
  <si>
    <t>Tractor (110 HP)</t>
  </si>
  <si>
    <t>(k)</t>
  </si>
  <si>
    <t>Tracked excavator (CAT 223)</t>
  </si>
  <si>
    <t>(l)</t>
  </si>
  <si>
    <t>Bulldozer (CAT D8R or equivalent)</t>
  </si>
  <si>
    <t>(m)</t>
  </si>
  <si>
    <t>Excavator (CAT 225)</t>
  </si>
  <si>
    <t>(n)</t>
  </si>
  <si>
    <t>Concrete mixer 15 HP 0.5 m³</t>
  </si>
  <si>
    <t>(o)</t>
  </si>
  <si>
    <t>Water Pump</t>
  </si>
  <si>
    <t>(p)</t>
  </si>
  <si>
    <t>Light Duty Vehicle</t>
  </si>
  <si>
    <t>km</t>
  </si>
  <si>
    <t>(q)</t>
  </si>
  <si>
    <t>Flatbed truck</t>
  </si>
  <si>
    <t>(r)</t>
  </si>
  <si>
    <t>Generator Set - 5kVa</t>
  </si>
  <si>
    <t>(s)</t>
  </si>
  <si>
    <t>Compressor Set  175</t>
  </si>
  <si>
    <t xml:space="preserve">Grinder   </t>
  </si>
  <si>
    <t>PS18.04</t>
  </si>
  <si>
    <t>Provisional Sum for Materials</t>
  </si>
  <si>
    <t>Procurement and supply of materials</t>
  </si>
  <si>
    <t>P.S.</t>
  </si>
  <si>
    <t>Contractor’s handling costs, profit and all other charges in</t>
  </si>
  <si>
    <t>respect of sub item PS18.04(a)</t>
  </si>
  <si>
    <t>%</t>
  </si>
  <si>
    <t>TOTAL SECTION 1800 CARRIED FORWARD TO SUMMARY</t>
  </si>
  <si>
    <t>SERIES 2000:  SECTION 2500 : PITCHING, STONEWORK AND PROTECTION AGAINST EROSION</t>
  </si>
  <si>
    <t xml:space="preserve">PITCHING, STONEWORK AND PROTECTION </t>
  </si>
  <si>
    <t>AGAINST EROSION (2500)</t>
  </si>
  <si>
    <t>Stone pitching:</t>
  </si>
  <si>
    <t>Grouted stone pitching</t>
  </si>
  <si>
    <t>Foundation trenches</t>
  </si>
  <si>
    <t>TOTAL SECTION 2500 CARRIED FORWARD TO SUMMARY</t>
  </si>
  <si>
    <t>SERIES 2000:  SECTION 2600 : GABIONS</t>
  </si>
  <si>
    <t>Foundation trench excavation and backfilling</t>
  </si>
  <si>
    <t>In solid rock (material requiring blasting) including surface preparation</t>
  </si>
  <si>
    <t>m3</t>
  </si>
  <si>
    <t xml:space="preserve">for bedding gabions </t>
  </si>
  <si>
    <t>In all other classes  and types material</t>
  </si>
  <si>
    <t>Surface preparation for bedding the gabions</t>
  </si>
  <si>
    <t>Gabions:</t>
  </si>
  <si>
    <t>and 1m diaphragm spacing. Norminal mesh size of 80mm</t>
  </si>
  <si>
    <t>x 100mm and nominal wire size of 2.7mm diameter.</t>
  </si>
  <si>
    <t>Filter fabric (Kaymat geotextile Grade U34 or similar approved)</t>
  </si>
  <si>
    <t>TOTAL SECTION 2600 CARRIED FORWARD TO SUMMARY</t>
  </si>
  <si>
    <t xml:space="preserve">SERIES 3000:  SECTION 3300 : MASS EARTHWORKS </t>
  </si>
  <si>
    <t>PS33.01</t>
  </si>
  <si>
    <t>Cut and borrow to fill including unlimited free haul:</t>
  </si>
  <si>
    <t xml:space="preserve">Gravel material in compacted layer thicknesses of 200mm and </t>
  </si>
  <si>
    <t>less:</t>
  </si>
  <si>
    <t>Compacted to 90% modified AASHTO density (provisional rate)</t>
  </si>
  <si>
    <t>(ii)</t>
  </si>
  <si>
    <t xml:space="preserve">Compacted to 93% modified AASHTO density </t>
  </si>
  <si>
    <t>PS33.03</t>
  </si>
  <si>
    <t xml:space="preserve">Extra over Item 33.01 for excavating and breaking down </t>
  </si>
  <si>
    <t>material in:</t>
  </si>
  <si>
    <t>Hard material</t>
  </si>
  <si>
    <t>PS33.04</t>
  </si>
  <si>
    <t>Cut  to spoil, including unlimited free haul, material obtained from</t>
  </si>
  <si>
    <t>Soft excavation</t>
  </si>
  <si>
    <t>Hard excavation</t>
  </si>
  <si>
    <t>PS33.07</t>
  </si>
  <si>
    <t>Removal of unsuitable material obtained from any type of material</t>
  </si>
  <si>
    <t>and excavation at any layer thickness, unlimited free haul</t>
  </si>
  <si>
    <t>Roadbed preparation and the compaction of material:</t>
  </si>
  <si>
    <t>Compaction to 90% of modified AASHTO density</t>
  </si>
  <si>
    <t>TOTAL SECTION 3300 CARRIED FORWARD TO SUMMARY</t>
  </si>
  <si>
    <t>SERIES 3000: SECTION 3400 : PAVEMENT LAYERS OF GRAVEL MATERIAL</t>
  </si>
  <si>
    <t>PAVEMENT LAYERS IN GRAVEL MATERIAL</t>
  </si>
  <si>
    <t>PS34.01</t>
  </si>
  <si>
    <t xml:space="preserve">Pavement layers constructed from gravel taken from cut or </t>
  </si>
  <si>
    <t xml:space="preserve">borrow, including unlimited free haul, all types of excavation, </t>
  </si>
  <si>
    <t>excess overburden and finishing off borrow areas:</t>
  </si>
  <si>
    <t>Gravel selected layer, 150mm thick, compacted to:</t>
  </si>
  <si>
    <t xml:space="preserve">93% modified AASHTO density </t>
  </si>
  <si>
    <t>Gravel subbase (unstabilized gravel) compacted to:</t>
  </si>
  <si>
    <t xml:space="preserve">97% of modified AASHTO density to form 150mm thick layer </t>
  </si>
  <si>
    <t>TOTAL SECTION 3400 CARRIED FORWARD TO SUMMARY</t>
  </si>
  <si>
    <t>Crushed stone base:</t>
  </si>
  <si>
    <t>Constructed from crushed stone obtained from commercial sources, including unlimited free haul, and compacted to 102% of modified AASHTO density 37mm nominal maximum aggregate size</t>
  </si>
  <si>
    <t>TOTAL SECTION 3600 CARRIED FORWARD TO SUMMARY</t>
  </si>
  <si>
    <t>SERIES 4000: SECTION 4100 : PRIME COAT</t>
  </si>
  <si>
    <t>PRIME COAT</t>
  </si>
  <si>
    <t>41.01</t>
  </si>
  <si>
    <t>Prime coat MC-30 cut-back bitumen at rate of 0.80 litres per m² including applying prime coat in areas only accessible to hand held equipment</t>
  </si>
  <si>
    <t>(c) MC-30 cut-back bitumen</t>
  </si>
  <si>
    <t>Litre</t>
  </si>
  <si>
    <t>Aggregate for blinding prime coat at rate of 250m²/m³</t>
  </si>
  <si>
    <t>ASPHALT BASE AND SURFACING</t>
  </si>
  <si>
    <t>PS42.02</t>
  </si>
  <si>
    <t>(a)Continuously graded (medium grading)</t>
  </si>
  <si>
    <t>m²</t>
  </si>
  <si>
    <t>Trial sections, 50mm thick</t>
  </si>
  <si>
    <t>100mm diameter cores in asphalt paving</t>
  </si>
  <si>
    <t>TOTAL SECTION 4000 CARRIED FORWARD TO SUMMARY</t>
  </si>
  <si>
    <t>SERIES 5000: SECTION 5200 : GUARDRAILS</t>
  </si>
  <si>
    <t>GUARDRAILS</t>
  </si>
  <si>
    <t xml:space="preserve">PS52.13 </t>
  </si>
  <si>
    <t>m</t>
  </si>
  <si>
    <t>TOTAL SECTION 5200 CARRIED FORWARD TO SUMMARY</t>
  </si>
  <si>
    <t>SERIES 5000: SECTION 5400 : ROAD SIGNS</t>
  </si>
  <si>
    <t>ROAD SIGNS</t>
  </si>
  <si>
    <t>PS54.01</t>
  </si>
  <si>
    <t>Road sign boards with painted or coloured background.</t>
  </si>
  <si>
    <t xml:space="preserve">Symbols, lettering and borders in Class 1 retro-reflective material,complete with posts and </t>
  </si>
  <si>
    <t xml:space="preserve">supports prepainted galvanised steel plate (Chromadek or approved equivalent) position as shown on </t>
  </si>
  <si>
    <t>the drawings or as directed by the Engineer:</t>
  </si>
  <si>
    <t xml:space="preserve">Area not exceeding 2m2 </t>
  </si>
  <si>
    <t>m2</t>
  </si>
  <si>
    <t>Area exceeding 2m2 but not 10m2</t>
  </si>
  <si>
    <t>PS54.10</t>
  </si>
  <si>
    <t>Erection of Standard Road signs</t>
  </si>
  <si>
    <t>TOTAL SECTION 5400 CARRIED FORWARD TO SUMMARY</t>
  </si>
  <si>
    <t>SERIES 5000: SECTION 5400 : ROAD MARKING</t>
  </si>
  <si>
    <t>55.02</t>
  </si>
  <si>
    <t>Retro-reflective road marking paint:</t>
  </si>
  <si>
    <t xml:space="preserve">White lines - (broken or unbroken) 150mm wide </t>
  </si>
  <si>
    <t xml:space="preserve">Yellow lines - (broken or unbroken) 100mm wide </t>
  </si>
  <si>
    <t>White lettering and symbols</t>
  </si>
  <si>
    <t>( e)</t>
  </si>
  <si>
    <t>Yellow lettering and symbols</t>
  </si>
  <si>
    <t>TOTAL SECTION 5500 CARRIED FORWARD TO SUMMARY</t>
  </si>
  <si>
    <t>SERIES 6000; STRUCTURES</t>
  </si>
  <si>
    <t>FOUNDATIONS FOR STRUCTURES</t>
  </si>
  <si>
    <t>Prvisional sum for additional foundation investigations as requested by the Engineer</t>
  </si>
  <si>
    <t>Prov. Sum</t>
  </si>
  <si>
    <t>Handling cost and profit in respect of 61.01</t>
  </si>
  <si>
    <t>Excavation:</t>
  </si>
  <si>
    <t>Excavating soft material situated within the following successive</t>
  </si>
  <si>
    <t>depth ranges:</t>
  </si>
  <si>
    <t>0 m up to 2 m</t>
  </si>
  <si>
    <t>Exceeding 2m and up to 4m</t>
  </si>
  <si>
    <t>(iii)</t>
  </si>
  <si>
    <t>Exceeding 4m and up to 6m</t>
  </si>
  <si>
    <t>(iv)</t>
  </si>
  <si>
    <t xml:space="preserve">Exceeding 6m and up to 8.5m </t>
  </si>
  <si>
    <t>Extra over Subitem 61.02(a) for excavation in hard material</t>
  </si>
  <si>
    <t>irrespective of depth</t>
  </si>
  <si>
    <t xml:space="preserve">Extra over Subitem 61.02(a) for additional excavation required by </t>
  </si>
  <si>
    <t>the Engineer after the excavation has been completed</t>
  </si>
  <si>
    <t>Access and drainage</t>
  </si>
  <si>
    <t>(a) Dewatering including cofferdams where no access has been provided</t>
  </si>
  <si>
    <t>Backfill to excavations utilising:</t>
  </si>
  <si>
    <t>Material from the excavation</t>
  </si>
  <si>
    <t xml:space="preserve">Imported material </t>
  </si>
  <si>
    <t>Fill within a restricted area</t>
  </si>
  <si>
    <t>(a) Granular fill behind end and wing walls</t>
  </si>
  <si>
    <t>Drilling of holes 40mm for Dowel Bars</t>
  </si>
  <si>
    <t>Dowel Bars -High Yield Steel Bars size 32mm , Length 1100mm, grouted with epoxy or any approved grout</t>
  </si>
  <si>
    <t>tonnes</t>
  </si>
  <si>
    <t>TOTAL CARRIED FORWARD</t>
  </si>
  <si>
    <t>BROUGHT FORWARD</t>
  </si>
  <si>
    <t>FALSEWORK, FORMWORK AND CONCRETE FINISH</t>
  </si>
  <si>
    <t>(a) Vertical formwork to provide class F1 surface</t>
  </si>
  <si>
    <t xml:space="preserve">     finish to unexposed portions of:</t>
  </si>
  <si>
    <t>(i) Abutment and pier pile caps</t>
  </si>
  <si>
    <t>(ii) End and wing walls</t>
  </si>
  <si>
    <t>(b) Vertical formwork to provide class F2 surface</t>
  </si>
  <si>
    <t xml:space="preserve">     finish to exposed portions of:</t>
  </si>
  <si>
    <t>(i) Abutment stems, backwall and wing walls</t>
  </si>
  <si>
    <t>(iii) Deck</t>
  </si>
  <si>
    <t>(v) Columns</t>
  </si>
  <si>
    <t>(vi) End and intermediate diaphragms</t>
  </si>
  <si>
    <t>(vii) Crash barriers</t>
  </si>
  <si>
    <t>(a) Horizontal formwork to provide class F1 surface</t>
  </si>
  <si>
    <t>(i) Foundation footing</t>
  </si>
  <si>
    <t>(ii) Wingwalls</t>
  </si>
  <si>
    <t>(b) Horizontal formwork to provide class F2 surface</t>
  </si>
  <si>
    <t>(i) Pier cap</t>
  </si>
  <si>
    <t>(ii) R.C. Deck</t>
  </si>
  <si>
    <t>(iii) End and intermediate diaphragms</t>
  </si>
  <si>
    <t>Inclined formwork to provide class F2 surface finish</t>
  </si>
  <si>
    <t>to exposed portions of:</t>
  </si>
  <si>
    <t>(i) End walls</t>
  </si>
  <si>
    <t>STEEL REINFORCEMENT FOR STRUCTURES</t>
  </si>
  <si>
    <t>(a) Bearing plinths</t>
  </si>
  <si>
    <t xml:space="preserve">        (i)    16mm diameter</t>
  </si>
  <si>
    <t>t</t>
  </si>
  <si>
    <t>(a) Foundation footing</t>
  </si>
  <si>
    <t xml:space="preserve">    (i)   32 mm diameter</t>
  </si>
  <si>
    <t xml:space="preserve">    (ii)   25 mm diameter</t>
  </si>
  <si>
    <t xml:space="preserve">    (iii)  20 mm diameter</t>
  </si>
  <si>
    <t xml:space="preserve">    (iv) 16 mm diameter</t>
  </si>
  <si>
    <t xml:space="preserve">    (v) 12 mm diameter</t>
  </si>
  <si>
    <t>(d) Abutment stems and backwalls</t>
  </si>
  <si>
    <t xml:space="preserve">    (ii)  25 mm diameter</t>
  </si>
  <si>
    <t xml:space="preserve">    (iii) 20 mm diameter</t>
  </si>
  <si>
    <t>(e) Columns</t>
  </si>
  <si>
    <t xml:space="preserve">    (i)  32 mm diameter</t>
  </si>
  <si>
    <t xml:space="preserve">    (i)  20 mm diameter</t>
  </si>
  <si>
    <t>(f) Pier cap</t>
  </si>
  <si>
    <t xml:space="preserve">    (iv)16 mm diameter</t>
  </si>
  <si>
    <t>(g) Wingwalls</t>
  </si>
  <si>
    <t xml:space="preserve">    (iv) 12 mm diameter</t>
  </si>
  <si>
    <t>(h) Cheek walls</t>
  </si>
  <si>
    <t xml:space="preserve">    (i)  12 mm diameter</t>
  </si>
  <si>
    <t xml:space="preserve">    (ii) 10 mm diameter</t>
  </si>
  <si>
    <t>(i) Diaphramgms (End and Intermediate)</t>
  </si>
  <si>
    <t xml:space="preserve">    (iii) 16 mm diameter</t>
  </si>
  <si>
    <t>(j) Deck</t>
  </si>
  <si>
    <t xml:space="preserve">    (ii)  20 mm diameter</t>
  </si>
  <si>
    <t>(k) Main Beams</t>
  </si>
  <si>
    <t>(l) Crash barriers</t>
  </si>
  <si>
    <t xml:space="preserve">    (iii) 12 mm diameter</t>
  </si>
  <si>
    <t xml:space="preserve">    (iv) 10 mm diameter</t>
  </si>
  <si>
    <t>CONCRETE FOR STRUCTURES</t>
  </si>
  <si>
    <t>Cast In Situ Concrete:</t>
  </si>
  <si>
    <t>(a) Class 30/19 concrete for the following elements:</t>
  </si>
  <si>
    <t>(iv) Foundation footing</t>
  </si>
  <si>
    <t>(v) Abutiment Stem</t>
  </si>
  <si>
    <t>(vi) Abutiment cap</t>
  </si>
  <si>
    <t>(vii) Wing walls</t>
  </si>
  <si>
    <t>(viii) Pier stem</t>
  </si>
  <si>
    <t>(viiii) Pier cap</t>
  </si>
  <si>
    <t>(ix) Bearing plinth</t>
  </si>
  <si>
    <t>(x) Main Beams</t>
  </si>
  <si>
    <t>(xi) Deck</t>
  </si>
  <si>
    <t>(xii) Diaphragm</t>
  </si>
  <si>
    <t>(xiii) Cheekwall</t>
  </si>
  <si>
    <t>(xiv) Backwall</t>
  </si>
  <si>
    <t>(xv) Crash Barriers</t>
  </si>
  <si>
    <t>(c) Class 15/19 concrete for the following elements:</t>
  </si>
  <si>
    <t>(i) Blinding under foundations</t>
  </si>
  <si>
    <t>Expansion joints: 20mm wide</t>
  </si>
  <si>
    <t>(a) Nominal 20mm x 20mm hot applied joint sealant or preformed compression seal</t>
  </si>
  <si>
    <t>(b) Nominal 20mm joint filler (keylite)</t>
  </si>
  <si>
    <t>( c) 20mm Diameter Mild steel anchor loops at 250mm centres with 10mm fillet welds both sides of Anchor loop (min 50mm length)</t>
  </si>
  <si>
    <t>no</t>
  </si>
  <si>
    <t>(d) 120mm x 120mm x 12mm galvanised angle section grade 43C</t>
  </si>
  <si>
    <t xml:space="preserve">Reinforced Elastomeric Bearing pads 400mm x350mm </t>
  </si>
  <si>
    <t>Drainage pipes and weep holes</t>
  </si>
  <si>
    <t>(a) Drainage pipes</t>
  </si>
  <si>
    <t xml:space="preserve">            75mm int. dia. - 385mm long uPvc socketed</t>
  </si>
  <si>
    <t xml:space="preserve">    (i)     deck drainage pipe with 150mm soffit projection</t>
  </si>
  <si>
    <t xml:space="preserve">            and cut flush with concrete deck surface</t>
  </si>
  <si>
    <t>(b) Weep holes</t>
  </si>
  <si>
    <t xml:space="preserve">           Supply and install 75mm diameter by 350mm</t>
  </si>
  <si>
    <t xml:space="preserve">    (i)    long uPVC weep hole pipe to end walls and</t>
  </si>
  <si>
    <t xml:space="preserve">           wingwalls</t>
  </si>
  <si>
    <t xml:space="preserve">   (i)      75mm int. dia. - 385mm long drainage pipe cut flush</t>
  </si>
  <si>
    <t xml:space="preserve">            with concrete abutment surface</t>
  </si>
  <si>
    <t>Synthetic-fibre filter fabric:</t>
  </si>
  <si>
    <t>Supply and install geo-fabric against no-fines</t>
  </si>
  <si>
    <t>concrete at rear of end and wingwalls</t>
  </si>
  <si>
    <t>TOTAL SECTION 6000 CARRIED FORWARD TO SUMMARY</t>
  </si>
  <si>
    <t>SERIES 7000: TESTING AND QUALITY CONTROL</t>
  </si>
  <si>
    <t>TESTING OF MATERIALS AND WORKMANSHIP</t>
  </si>
  <si>
    <t>Other tests as may be required by the Engineer</t>
  </si>
  <si>
    <t>Cost of testing</t>
  </si>
  <si>
    <t>Charge on prime cost sum</t>
  </si>
  <si>
    <t>TOTAL SECTION 7000 CARRIED FORWARD TO SUMMARY</t>
  </si>
  <si>
    <t>`</t>
  </si>
  <si>
    <t>\</t>
  </si>
  <si>
    <t>Gabions</t>
  </si>
  <si>
    <t>Asphalt Surfacing 50mm thick using 50/70 penetration bitumen, including binder and active filler variations:</t>
  </si>
  <si>
    <t>Galvanised and painted guardrails on concrete posts including including end units and reflective posts as per drawing</t>
  </si>
  <si>
    <t>PS33.14</t>
  </si>
  <si>
    <t>River Training</t>
  </si>
  <si>
    <r>
      <t>m</t>
    </r>
    <r>
      <rPr>
        <vertAlign val="superscript"/>
        <sz val="12"/>
        <rFont val="Arial"/>
        <family val="2"/>
      </rPr>
      <t>3</t>
    </r>
  </si>
  <si>
    <r>
      <t>m</t>
    </r>
    <r>
      <rPr>
        <vertAlign val="superscript"/>
        <sz val="12"/>
        <rFont val="Arial"/>
        <family val="2"/>
      </rPr>
      <t>2</t>
    </r>
  </si>
  <si>
    <r>
      <rPr>
        <strike/>
        <sz val="12"/>
        <rFont val="Arial"/>
        <family val="2"/>
      </rPr>
      <t>PVC-coate</t>
    </r>
    <r>
      <rPr>
        <sz val="12"/>
        <rFont val="Arial"/>
        <family val="2"/>
      </rPr>
      <t>d gabion boxes (2m length, 1m width, 1m height</t>
    </r>
  </si>
  <si>
    <r>
      <t>Grade 460N/mm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 xml:space="preserve">  high- yield  steel reinforcement for:</t>
    </r>
  </si>
  <si>
    <t>Contract No.    RA/DEV/BR/MJ/2024-25/06</t>
  </si>
  <si>
    <t>Contract No.   RA/DEV/BR/MJ/2024-25/06</t>
  </si>
  <si>
    <t>A</t>
  </si>
  <si>
    <t>The sum provided here is under the sole control of the Engineer and may be deducted in whole or in part.  (The Tenderer must add 10% of the total of schedule of quantities)</t>
  </si>
  <si>
    <t>E=C+D</t>
  </si>
  <si>
    <t>SUBTOTAL (1)</t>
  </si>
  <si>
    <t>VALUE-ADDED TAX (VAT): add 16.5% of  Total of Schedule  Quantities</t>
  </si>
  <si>
    <t>TENDER SUM CARRIED TO FORM OF TENDER</t>
  </si>
  <si>
    <t>B=10%of A</t>
  </si>
  <si>
    <t>C=A+B</t>
  </si>
  <si>
    <t>D=16.5%*C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</si>
</sst>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0_);\(0\)"/>
  </numFmts>
  <fonts count="14" x14ac:knownFonts="1">
    <font>
      <sz val="10"/>
      <name val="Arial"/>
    </font>
    <font>
      <sz val="12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b/>
      <sz val="12"/>
      <name val="Arial"/>
      <family val="2"/>
    </font>
    <font>
      <vertAlign val="superscript"/>
      <sz val="12"/>
      <name val="Arial"/>
      <family val="2"/>
    </font>
    <font>
      <strike/>
      <sz val="12"/>
      <name val="Arial"/>
      <family val="2"/>
    </font>
    <font>
      <b/>
      <sz val="18"/>
      <color rgb="FF0033CC"/>
      <name val="Arial"/>
      <family val="2"/>
    </font>
    <font>
      <b/>
      <sz val="12"/>
      <color rgb="FF0033CC"/>
      <name val="Arial"/>
      <family val="2"/>
    </font>
    <font>
      <b/>
      <sz val="14"/>
      <color rgb="FF0033CC"/>
      <name val="Arial"/>
      <family val="2"/>
    </font>
    <font>
      <sz val="11"/>
      <name val="Arial"/>
      <family val="2"/>
    </font>
    <font>
      <b/>
      <sz val="11"/>
      <color rgb="FF0033CC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hair">
        <color indexed="64"/>
      </bottom>
      <diagonal/>
    </border>
    <border>
      <left style="medium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medium">
        <color indexed="64"/>
      </right>
      <top style="thick">
        <color indexed="64"/>
      </top>
      <bottom style="hair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hair">
        <color indexed="64"/>
      </top>
      <bottom style="thick">
        <color indexed="64"/>
      </bottom>
      <diagonal/>
    </border>
    <border>
      <left style="medium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medium">
        <color indexed="64"/>
      </right>
      <top style="hair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</borders>
  <cellStyleXfs count="13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3" fillId="0" borderId="0"/>
    <xf numFmtId="43" fontId="1" fillId="0" borderId="0" applyFont="0" applyFill="0" applyBorder="0" applyAlignment="0" applyProtection="0"/>
    <xf numFmtId="0" fontId="4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81">
    <xf numFmtId="0" fontId="0" fillId="0" borderId="0" xfId="0"/>
    <xf numFmtId="164" fontId="5" fillId="2" borderId="0" xfId="1" applyFont="1" applyFill="1" applyAlignment="1">
      <alignment vertical="center"/>
    </xf>
    <xf numFmtId="164" fontId="5" fillId="2" borderId="0" xfId="1" applyFont="1" applyFill="1" applyAlignment="1">
      <alignment horizontal="center" vertical="center"/>
    </xf>
    <xf numFmtId="164" fontId="1" fillId="2" borderId="0" xfId="1" applyFont="1" applyFill="1" applyAlignment="1">
      <alignment vertical="center"/>
    </xf>
    <xf numFmtId="164" fontId="5" fillId="2" borderId="0" xfId="1" applyFont="1" applyFill="1" applyAlignment="1">
      <alignment horizontal="right" vertical="center"/>
    </xf>
    <xf numFmtId="164" fontId="1" fillId="2" borderId="0" xfId="1" applyFont="1" applyFill="1" applyAlignment="1">
      <alignment horizontal="center" vertical="center"/>
    </xf>
    <xf numFmtId="164" fontId="5" fillId="2" borderId="1" xfId="1" applyFont="1" applyFill="1" applyBorder="1" applyAlignment="1">
      <alignment horizontal="right" vertical="center"/>
    </xf>
    <xf numFmtId="164" fontId="5" fillId="2" borderId="1" xfId="1" applyFont="1" applyFill="1" applyBorder="1" applyAlignment="1">
      <alignment horizontal="center" vertical="center"/>
    </xf>
    <xf numFmtId="164" fontId="5" fillId="2" borderId="1" xfId="1" applyFont="1" applyFill="1" applyBorder="1" applyAlignment="1">
      <alignment horizontal="center" vertical="center" wrapText="1"/>
    </xf>
    <xf numFmtId="165" fontId="5" fillId="2" borderId="5" xfId="1" applyNumberFormat="1" applyFont="1" applyFill="1" applyBorder="1" applyAlignment="1">
      <alignment horizontal="right" vertical="center"/>
    </xf>
    <xf numFmtId="164" fontId="5" fillId="2" borderId="6" xfId="1" applyFont="1" applyFill="1" applyBorder="1" applyAlignment="1">
      <alignment vertical="center"/>
    </xf>
    <xf numFmtId="164" fontId="1" fillId="2" borderId="6" xfId="1" applyFont="1" applyFill="1" applyBorder="1" applyAlignment="1">
      <alignment horizontal="center" vertical="center"/>
    </xf>
    <xf numFmtId="164" fontId="5" fillId="2" borderId="6" xfId="1" applyFont="1" applyFill="1" applyBorder="1" applyAlignment="1">
      <alignment horizontal="center" vertical="center"/>
    </xf>
    <xf numFmtId="164" fontId="1" fillId="2" borderId="7" xfId="1" applyFont="1" applyFill="1" applyBorder="1" applyAlignment="1">
      <alignment horizontal="center" vertical="center"/>
    </xf>
    <xf numFmtId="164" fontId="5" fillId="2" borderId="5" xfId="1" applyFont="1" applyFill="1" applyBorder="1" applyAlignment="1">
      <alignment horizontal="right" vertical="center"/>
    </xf>
    <xf numFmtId="164" fontId="1" fillId="2" borderId="5" xfId="1" applyFont="1" applyFill="1" applyBorder="1" applyAlignment="1">
      <alignment horizontal="right" vertical="center"/>
    </xf>
    <xf numFmtId="164" fontId="1" fillId="2" borderId="6" xfId="1" applyFont="1" applyFill="1" applyBorder="1" applyAlignment="1">
      <alignment vertical="center"/>
    </xf>
    <xf numFmtId="164" fontId="1" fillId="2" borderId="6" xfId="1" applyFont="1" applyFill="1" applyBorder="1" applyAlignment="1">
      <alignment horizontal="left" vertical="center"/>
    </xf>
    <xf numFmtId="164" fontId="1" fillId="2" borderId="6" xfId="1" quotePrefix="1" applyFont="1" applyFill="1" applyBorder="1" applyAlignment="1">
      <alignment horizontal="left" vertical="center"/>
    </xf>
    <xf numFmtId="164" fontId="1" fillId="2" borderId="0" xfId="1" applyFont="1" applyFill="1" applyAlignment="1">
      <alignment horizontal="left" vertical="center"/>
    </xf>
    <xf numFmtId="164" fontId="1" fillId="2" borderId="14" xfId="1" applyFont="1" applyFill="1" applyBorder="1" applyAlignment="1">
      <alignment horizontal="center" vertical="center"/>
    </xf>
    <xf numFmtId="164" fontId="1" fillId="2" borderId="14" xfId="1" applyFont="1" applyFill="1" applyBorder="1" applyAlignment="1">
      <alignment horizontal="left" vertical="center" wrapText="1"/>
    </xf>
    <xf numFmtId="164" fontId="1" fillId="2" borderId="14" xfId="1" applyFont="1" applyFill="1" applyBorder="1" applyAlignment="1">
      <alignment horizontal="center" vertical="center" wrapText="1"/>
    </xf>
    <xf numFmtId="164" fontId="5" fillId="2" borderId="3" xfId="1" applyFont="1" applyFill="1" applyBorder="1"/>
    <xf numFmtId="164" fontId="1" fillId="2" borderId="3" xfId="1" applyFont="1" applyFill="1" applyBorder="1" applyAlignment="1">
      <alignment horizontal="center"/>
    </xf>
    <xf numFmtId="164" fontId="1" fillId="2" borderId="3" xfId="1" applyFont="1" applyFill="1" applyBorder="1" applyAlignment="1">
      <alignment horizontal="center" vertical="center"/>
    </xf>
    <xf numFmtId="164" fontId="1" fillId="2" borderId="4" xfId="1" applyFont="1" applyFill="1" applyBorder="1" applyAlignment="1">
      <alignment horizontal="center" vertical="center"/>
    </xf>
    <xf numFmtId="164" fontId="5" fillId="2" borderId="5" xfId="1" applyFont="1" applyFill="1" applyBorder="1" applyAlignment="1">
      <alignment horizontal="right"/>
    </xf>
    <xf numFmtId="164" fontId="5" fillId="2" borderId="6" xfId="1" applyFont="1" applyFill="1" applyBorder="1"/>
    <xf numFmtId="164" fontId="1" fillId="2" borderId="6" xfId="1" applyFont="1" applyFill="1" applyBorder="1" applyAlignment="1">
      <alignment horizontal="center"/>
    </xf>
    <xf numFmtId="164" fontId="1" fillId="2" borderId="6" xfId="1" applyFont="1" applyFill="1" applyBorder="1"/>
    <xf numFmtId="164" fontId="5" fillId="2" borderId="6" xfId="1" applyFont="1" applyFill="1" applyBorder="1" applyAlignment="1">
      <alignment horizontal="left"/>
    </xf>
    <xf numFmtId="164" fontId="1" fillId="2" borderId="6" xfId="1" applyFont="1" applyFill="1" applyBorder="1" applyAlignment="1">
      <alignment horizontal="left" wrapText="1"/>
    </xf>
    <xf numFmtId="164" fontId="5" fillId="2" borderId="6" xfId="1" applyFont="1" applyFill="1" applyBorder="1" applyAlignment="1">
      <alignment horizontal="left" vertical="center" wrapText="1"/>
    </xf>
    <xf numFmtId="164" fontId="1" fillId="2" borderId="6" xfId="1" applyFont="1" applyFill="1" applyBorder="1" applyAlignment="1">
      <alignment horizontal="left" vertical="center" wrapText="1"/>
    </xf>
    <xf numFmtId="164" fontId="1" fillId="2" borderId="5" xfId="1" applyFont="1" applyFill="1" applyBorder="1" applyAlignment="1">
      <alignment horizontal="right"/>
    </xf>
    <xf numFmtId="164" fontId="5" fillId="2" borderId="6" xfId="1" applyFont="1" applyFill="1" applyBorder="1" applyAlignment="1">
      <alignment horizontal="left" vertical="center"/>
    </xf>
    <xf numFmtId="164" fontId="5" fillId="2" borderId="16" xfId="1" applyFont="1" applyFill="1" applyBorder="1" applyAlignment="1">
      <alignment horizontal="center" vertical="center"/>
    </xf>
    <xf numFmtId="164" fontId="5" fillId="2" borderId="3" xfId="1" applyFont="1" applyFill="1" applyBorder="1" applyAlignment="1">
      <alignment vertical="center" wrapText="1"/>
    </xf>
    <xf numFmtId="164" fontId="1" fillId="2" borderId="6" xfId="1" applyFont="1" applyFill="1" applyBorder="1" applyAlignment="1">
      <alignment vertical="center" wrapText="1"/>
    </xf>
    <xf numFmtId="164" fontId="1" fillId="2" borderId="17" xfId="1" applyFont="1" applyFill="1" applyBorder="1" applyAlignment="1">
      <alignment horizontal="right" vertical="center"/>
    </xf>
    <xf numFmtId="164" fontId="1" fillId="2" borderId="14" xfId="1" applyFont="1" applyFill="1" applyBorder="1" applyAlignment="1">
      <alignment vertical="center" wrapText="1"/>
    </xf>
    <xf numFmtId="164" fontId="1" fillId="2" borderId="18" xfId="1" applyFont="1" applyFill="1" applyBorder="1" applyAlignment="1">
      <alignment horizontal="center" vertical="center"/>
    </xf>
    <xf numFmtId="164" fontId="5" fillId="2" borderId="13" xfId="1" applyFont="1" applyFill="1" applyBorder="1" applyAlignment="1">
      <alignment horizontal="center" vertical="center"/>
    </xf>
    <xf numFmtId="164" fontId="5" fillId="2" borderId="6" xfId="1" applyFont="1" applyFill="1" applyBorder="1" applyAlignment="1">
      <alignment vertical="center" wrapText="1"/>
    </xf>
    <xf numFmtId="164" fontId="5" fillId="2" borderId="2" xfId="1" applyFont="1" applyFill="1" applyBorder="1" applyAlignment="1">
      <alignment horizontal="right" vertical="center"/>
    </xf>
    <xf numFmtId="164" fontId="5" fillId="2" borderId="3" xfId="1" applyFont="1" applyFill="1" applyBorder="1" applyAlignment="1">
      <alignment horizontal="center" vertical="center"/>
    </xf>
    <xf numFmtId="164" fontId="5" fillId="2" borderId="4" xfId="1" applyFont="1" applyFill="1" applyBorder="1" applyAlignment="1">
      <alignment horizontal="center" vertical="center"/>
    </xf>
    <xf numFmtId="164" fontId="5" fillId="2" borderId="7" xfId="1" applyFont="1" applyFill="1" applyBorder="1" applyAlignment="1">
      <alignment horizontal="center" vertical="center"/>
    </xf>
    <xf numFmtId="164" fontId="1" fillId="2" borderId="6" xfId="1" applyFont="1" applyFill="1" applyBorder="1" applyAlignment="1" applyProtection="1">
      <alignment vertical="center"/>
      <protection locked="0"/>
    </xf>
    <xf numFmtId="164" fontId="5" fillId="2" borderId="3" xfId="1" applyFont="1" applyFill="1" applyBorder="1" applyAlignment="1">
      <alignment vertical="center"/>
    </xf>
    <xf numFmtId="164" fontId="5" fillId="2" borderId="19" xfId="1" applyFont="1" applyFill="1" applyBorder="1" applyAlignment="1">
      <alignment horizontal="center" vertical="center"/>
    </xf>
    <xf numFmtId="164" fontId="1" fillId="2" borderId="0" xfId="1" applyFont="1" applyFill="1" applyBorder="1" applyAlignment="1">
      <alignment horizontal="center" vertical="center"/>
    </xf>
    <xf numFmtId="164" fontId="5" fillId="2" borderId="0" xfId="1" applyFont="1" applyFill="1" applyBorder="1" applyAlignment="1">
      <alignment horizontal="center" vertical="center"/>
    </xf>
    <xf numFmtId="164" fontId="1" fillId="2" borderId="6" xfId="1" applyFont="1" applyFill="1" applyBorder="1" applyAlignment="1">
      <alignment horizontal="center" vertical="center" wrapText="1"/>
    </xf>
    <xf numFmtId="164" fontId="1" fillId="2" borderId="6" xfId="1" applyFont="1" applyFill="1" applyBorder="1" applyAlignment="1">
      <alignment horizontal="justify" vertical="center"/>
    </xf>
    <xf numFmtId="164" fontId="5" fillId="2" borderId="11" xfId="1" applyFont="1" applyFill="1" applyBorder="1" applyAlignment="1">
      <alignment horizontal="center" vertical="center"/>
    </xf>
    <xf numFmtId="164" fontId="5" fillId="2" borderId="3" xfId="1" applyFont="1" applyFill="1" applyBorder="1" applyAlignment="1">
      <alignment horizontal="left" vertical="center" wrapText="1"/>
    </xf>
    <xf numFmtId="164" fontId="1" fillId="2" borderId="3" xfId="1" applyFont="1" applyFill="1" applyBorder="1" applyAlignment="1">
      <alignment horizontal="center" vertical="center" wrapText="1"/>
    </xf>
    <xf numFmtId="164" fontId="1" fillId="2" borderId="4" xfId="1" applyFont="1" applyFill="1" applyBorder="1" applyAlignment="1">
      <alignment horizontal="center" vertical="center" wrapText="1"/>
    </xf>
    <xf numFmtId="164" fontId="1" fillId="2" borderId="5" xfId="1" applyFont="1" applyFill="1" applyBorder="1" applyAlignment="1">
      <alignment horizontal="right" vertical="center" wrapText="1"/>
    </xf>
    <xf numFmtId="164" fontId="1" fillId="2" borderId="8" xfId="1" applyFont="1" applyFill="1" applyBorder="1" applyAlignment="1">
      <alignment horizontal="right" vertical="center" wrapText="1"/>
    </xf>
    <xf numFmtId="164" fontId="1" fillId="2" borderId="9" xfId="1" applyFont="1" applyFill="1" applyBorder="1" applyAlignment="1">
      <alignment horizontal="left" vertical="center" wrapText="1"/>
    </xf>
    <xf numFmtId="164" fontId="1" fillId="2" borderId="9" xfId="1" applyFont="1" applyFill="1" applyBorder="1" applyAlignment="1">
      <alignment horizontal="center" vertical="center" wrapText="1"/>
    </xf>
    <xf numFmtId="164" fontId="1" fillId="2" borderId="9" xfId="1" applyFont="1" applyFill="1" applyBorder="1" applyAlignment="1">
      <alignment horizontal="center" vertical="center"/>
    </xf>
    <xf numFmtId="164" fontId="1" fillId="2" borderId="10" xfId="1" applyFont="1" applyFill="1" applyBorder="1" applyAlignment="1">
      <alignment horizontal="center" vertical="center"/>
    </xf>
    <xf numFmtId="164" fontId="5" fillId="2" borderId="19" xfId="1" applyFont="1" applyFill="1" applyBorder="1" applyAlignment="1">
      <alignment horizontal="left" vertical="center"/>
    </xf>
    <xf numFmtId="164" fontId="6" fillId="2" borderId="17" xfId="1" applyFont="1" applyFill="1" applyBorder="1" applyAlignment="1">
      <alignment horizontal="right" vertical="top"/>
    </xf>
    <xf numFmtId="164" fontId="1" fillId="2" borderId="6" xfId="1" applyFont="1" applyFill="1" applyBorder="1" applyAlignment="1">
      <alignment horizontal="center" vertical="top" wrapText="1"/>
    </xf>
    <xf numFmtId="164" fontId="1" fillId="2" borderId="8" xfId="1" applyFont="1" applyFill="1" applyBorder="1" applyAlignment="1">
      <alignment horizontal="right" vertical="center"/>
    </xf>
    <xf numFmtId="164" fontId="1" fillId="2" borderId="9" xfId="1" applyFont="1" applyFill="1" applyBorder="1" applyAlignment="1">
      <alignment vertical="center"/>
    </xf>
    <xf numFmtId="164" fontId="1" fillId="2" borderId="6" xfId="1" applyFont="1" applyFill="1" applyBorder="1" applyAlignment="1">
      <alignment horizontal="right" vertical="center" wrapText="1"/>
    </xf>
    <xf numFmtId="164" fontId="5" fillId="2" borderId="3" xfId="1" applyFont="1" applyFill="1" applyBorder="1" applyAlignment="1">
      <alignment horizontal="left" vertical="center"/>
    </xf>
    <xf numFmtId="164" fontId="1" fillId="2" borderId="6" xfId="1" applyFont="1" applyFill="1" applyBorder="1" applyAlignment="1" applyProtection="1">
      <alignment horizontal="center" vertical="center"/>
    </xf>
    <xf numFmtId="164" fontId="1" fillId="2" borderId="6" xfId="1" applyFont="1" applyFill="1" applyBorder="1" applyAlignment="1" applyProtection="1">
      <alignment horizontal="center" vertical="center"/>
      <protection locked="0"/>
    </xf>
    <xf numFmtId="164" fontId="1" fillId="2" borderId="0" xfId="1" applyFont="1" applyFill="1" applyAlignment="1">
      <alignment vertical="center" wrapText="1"/>
    </xf>
    <xf numFmtId="164" fontId="1" fillId="2" borderId="14" xfId="1" applyFont="1" applyFill="1" applyBorder="1" applyAlignment="1" applyProtection="1">
      <alignment horizontal="center" vertical="center"/>
      <protection locked="0"/>
    </xf>
    <xf numFmtId="164" fontId="1" fillId="2" borderId="9" xfId="1" applyFont="1" applyFill="1" applyBorder="1" applyAlignment="1">
      <alignment horizontal="left" vertical="center"/>
    </xf>
    <xf numFmtId="164" fontId="1" fillId="2" borderId="9" xfId="1" applyFont="1" applyFill="1" applyBorder="1" applyAlignment="1" applyProtection="1">
      <alignment horizontal="center" vertical="center"/>
      <protection locked="0"/>
    </xf>
    <xf numFmtId="164" fontId="1" fillId="2" borderId="6" xfId="1" applyFont="1" applyFill="1" applyBorder="1" applyAlignment="1">
      <alignment horizontal="left" vertical="center" indent="1"/>
    </xf>
    <xf numFmtId="164" fontId="1" fillId="2" borderId="0" xfId="1" applyFont="1" applyFill="1" applyAlignment="1">
      <alignment horizontal="right" vertical="center"/>
    </xf>
    <xf numFmtId="164" fontId="9" fillId="2" borderId="0" xfId="1" applyFont="1" applyFill="1" applyAlignment="1">
      <alignment horizontal="left" vertical="center"/>
    </xf>
    <xf numFmtId="164" fontId="9" fillId="2" borderId="0" xfId="1" applyFont="1" applyFill="1" applyAlignment="1">
      <alignment horizontal="right" vertical="center"/>
    </xf>
    <xf numFmtId="164" fontId="9" fillId="2" borderId="0" xfId="1" applyFont="1" applyFill="1" applyAlignment="1">
      <alignment vertical="center"/>
    </xf>
    <xf numFmtId="164" fontId="9" fillId="2" borderId="0" xfId="1" applyFont="1" applyFill="1" applyAlignment="1">
      <alignment horizontal="center" vertical="center"/>
    </xf>
    <xf numFmtId="164" fontId="10" fillId="2" borderId="0" xfId="1" applyFont="1" applyFill="1" applyAlignment="1">
      <alignment horizontal="left" vertical="center"/>
    </xf>
    <xf numFmtId="0" fontId="11" fillId="2" borderId="0" xfId="6" applyFont="1" applyFill="1" applyAlignment="1">
      <alignment vertical="center"/>
    </xf>
    <xf numFmtId="2" fontId="12" fillId="2" borderId="22" xfId="4" applyNumberFormat="1" applyFont="1" applyFill="1" applyBorder="1" applyAlignment="1">
      <alignment horizontal="left" vertical="center"/>
    </xf>
    <xf numFmtId="164" fontId="12" fillId="2" borderId="0" xfId="4" applyFont="1" applyFill="1" applyBorder="1" applyAlignment="1">
      <alignment horizontal="left" vertical="center"/>
    </xf>
    <xf numFmtId="164" fontId="12" fillId="2" borderId="26" xfId="4" applyFont="1" applyFill="1" applyBorder="1" applyAlignment="1">
      <alignment horizontal="left" vertical="center"/>
    </xf>
    <xf numFmtId="2" fontId="12" fillId="2" borderId="0" xfId="4" applyNumberFormat="1" applyFont="1" applyFill="1" applyBorder="1" applyAlignment="1">
      <alignment horizontal="left" vertical="center"/>
    </xf>
    <xf numFmtId="2" fontId="12" fillId="2" borderId="26" xfId="4" applyNumberFormat="1" applyFont="1" applyFill="1" applyBorder="1" applyAlignment="1">
      <alignment horizontal="left" vertical="center"/>
    </xf>
    <xf numFmtId="0" fontId="11" fillId="2" borderId="22" xfId="6" applyFont="1" applyFill="1" applyBorder="1" applyAlignment="1">
      <alignment vertical="center"/>
    </xf>
    <xf numFmtId="0" fontId="11" fillId="2" borderId="0" xfId="6" applyFont="1" applyFill="1" applyBorder="1" applyAlignment="1">
      <alignment vertical="center"/>
    </xf>
    <xf numFmtId="0" fontId="11" fillId="2" borderId="26" xfId="6" applyFont="1" applyFill="1" applyBorder="1" applyAlignment="1">
      <alignment vertical="center"/>
    </xf>
    <xf numFmtId="164" fontId="13" fillId="0" borderId="29" xfId="1" applyFont="1" applyFill="1" applyBorder="1" applyAlignment="1">
      <alignment horizontal="center" vertical="center"/>
    </xf>
    <xf numFmtId="0" fontId="13" fillId="2" borderId="30" xfId="6" applyFont="1" applyFill="1" applyBorder="1" applyAlignment="1">
      <alignment horizontal="center" vertical="center" wrapText="1"/>
    </xf>
    <xf numFmtId="0" fontId="11" fillId="2" borderId="32" xfId="6" applyFont="1" applyFill="1" applyBorder="1" applyAlignment="1">
      <alignment horizontal="center" vertical="center"/>
    </xf>
    <xf numFmtId="164" fontId="13" fillId="2" borderId="36" xfId="1" applyFont="1" applyFill="1" applyBorder="1" applyAlignment="1">
      <alignment horizontal="center" vertical="center"/>
    </xf>
    <xf numFmtId="43" fontId="11" fillId="2" borderId="0" xfId="6" applyNumberFormat="1" applyFont="1" applyFill="1" applyAlignment="1">
      <alignment vertical="center"/>
    </xf>
    <xf numFmtId="0" fontId="11" fillId="2" borderId="37" xfId="6" applyFont="1" applyFill="1" applyBorder="1" applyAlignment="1">
      <alignment horizontal="center" vertical="center"/>
    </xf>
    <xf numFmtId="164" fontId="13" fillId="2" borderId="41" xfId="1" applyFont="1" applyFill="1" applyBorder="1" applyAlignment="1">
      <alignment horizontal="center" vertical="center"/>
    </xf>
    <xf numFmtId="0" fontId="11" fillId="0" borderId="37" xfId="6" applyFont="1" applyFill="1" applyBorder="1" applyAlignment="1">
      <alignment horizontal="center" vertical="center"/>
    </xf>
    <xf numFmtId="0" fontId="11" fillId="0" borderId="38" xfId="7" applyFont="1" applyFill="1" applyBorder="1" applyAlignment="1">
      <alignment horizontal="left" vertical="center" wrapText="1"/>
    </xf>
    <xf numFmtId="0" fontId="11" fillId="0" borderId="39" xfId="6" applyFont="1" applyFill="1" applyBorder="1" applyAlignment="1">
      <alignment horizontal="left" vertical="center" wrapText="1"/>
    </xf>
    <xf numFmtId="0" fontId="11" fillId="0" borderId="40" xfId="6" applyFont="1" applyFill="1" applyBorder="1" applyAlignment="1">
      <alignment horizontal="left" vertical="center" wrapText="1"/>
    </xf>
    <xf numFmtId="164" fontId="13" fillId="0" borderId="41" xfId="1" applyFont="1" applyFill="1" applyBorder="1" applyAlignment="1">
      <alignment horizontal="center" vertical="center"/>
    </xf>
    <xf numFmtId="0" fontId="11" fillId="2" borderId="38" xfId="6" applyFont="1" applyFill="1" applyBorder="1" applyAlignment="1">
      <alignment horizontal="left" vertical="center" wrapText="1"/>
    </xf>
    <xf numFmtId="0" fontId="11" fillId="2" borderId="39" xfId="6" applyFont="1" applyFill="1" applyBorder="1" applyAlignment="1">
      <alignment horizontal="left" vertical="center" wrapText="1"/>
    </xf>
    <xf numFmtId="0" fontId="11" fillId="2" borderId="40" xfId="6" applyFont="1" applyFill="1" applyBorder="1" applyAlignment="1">
      <alignment horizontal="left" vertical="center" wrapText="1"/>
    </xf>
    <xf numFmtId="0" fontId="11" fillId="2" borderId="42" xfId="6" applyFont="1" applyFill="1" applyBorder="1" applyAlignment="1">
      <alignment horizontal="center" vertical="center"/>
    </xf>
    <xf numFmtId="164" fontId="13" fillId="2" borderId="46" xfId="1" applyFont="1" applyFill="1" applyBorder="1" applyAlignment="1">
      <alignment horizontal="center" vertical="center"/>
    </xf>
    <xf numFmtId="0" fontId="13" fillId="2" borderId="47" xfId="6" applyFont="1" applyFill="1" applyBorder="1" applyAlignment="1">
      <alignment horizontal="center" vertical="center" wrapText="1"/>
    </xf>
    <xf numFmtId="0" fontId="13" fillId="2" borderId="48" xfId="6" applyFont="1" applyFill="1" applyBorder="1" applyAlignment="1">
      <alignment horizontal="center" vertical="center" wrapText="1"/>
    </xf>
    <xf numFmtId="0" fontId="13" fillId="2" borderId="49" xfId="6" applyFont="1" applyFill="1" applyBorder="1" applyAlignment="1">
      <alignment horizontal="center" vertical="center" wrapText="1"/>
    </xf>
    <xf numFmtId="164" fontId="13" fillId="2" borderId="31" xfId="1" applyFont="1" applyFill="1" applyBorder="1" applyAlignment="1">
      <alignment vertical="center"/>
    </xf>
    <xf numFmtId="0" fontId="11" fillId="2" borderId="50" xfId="6" applyFont="1" applyFill="1" applyBorder="1" applyAlignment="1">
      <alignment horizontal="left" vertical="center"/>
    </xf>
    <xf numFmtId="0" fontId="11" fillId="2" borderId="34" xfId="6" applyFont="1" applyFill="1" applyBorder="1" applyAlignment="1">
      <alignment horizontal="left" vertical="center"/>
    </xf>
    <xf numFmtId="0" fontId="11" fillId="2" borderId="35" xfId="6" applyFont="1" applyFill="1" applyBorder="1" applyAlignment="1">
      <alignment horizontal="left" vertical="center"/>
    </xf>
    <xf numFmtId="164" fontId="11" fillId="2" borderId="36" xfId="1" applyFont="1" applyFill="1" applyBorder="1" applyAlignment="1">
      <alignment horizontal="center" vertical="center"/>
    </xf>
    <xf numFmtId="0" fontId="13" fillId="0" borderId="51" xfId="0" applyFont="1" applyBorder="1" applyAlignment="1">
      <alignment horizontal="center"/>
    </xf>
    <xf numFmtId="0" fontId="13" fillId="0" borderId="51" xfId="6" applyFont="1" applyBorder="1" applyAlignment="1">
      <alignment horizontal="left"/>
    </xf>
    <xf numFmtId="0" fontId="11" fillId="2" borderId="39" xfId="6" applyFont="1" applyFill="1" applyBorder="1" applyAlignment="1">
      <alignment horizontal="left" vertical="center"/>
    </xf>
    <xf numFmtId="0" fontId="11" fillId="2" borderId="40" xfId="6" applyFont="1" applyFill="1" applyBorder="1" applyAlignment="1">
      <alignment horizontal="left" vertical="center"/>
    </xf>
    <xf numFmtId="164" fontId="11" fillId="2" borderId="41" xfId="1" applyFont="1" applyFill="1" applyBorder="1" applyAlignment="1">
      <alignment horizontal="center" vertical="center"/>
    </xf>
    <xf numFmtId="0" fontId="11" fillId="0" borderId="51" xfId="6" applyFont="1" applyBorder="1" applyAlignment="1">
      <alignment horizontal="left"/>
    </xf>
    <xf numFmtId="10" fontId="11" fillId="2" borderId="0" xfId="6" applyNumberFormat="1" applyFont="1" applyFill="1" applyAlignment="1">
      <alignment vertical="center"/>
    </xf>
    <xf numFmtId="0" fontId="13" fillId="0" borderId="52" xfId="0" applyFont="1" applyBorder="1" applyAlignment="1">
      <alignment horizontal="center"/>
    </xf>
    <xf numFmtId="0" fontId="13" fillId="0" borderId="52" xfId="6" applyFont="1" applyBorder="1" applyAlignment="1">
      <alignment horizontal="left"/>
    </xf>
    <xf numFmtId="0" fontId="11" fillId="2" borderId="44" xfId="6" applyFont="1" applyFill="1" applyBorder="1" applyAlignment="1">
      <alignment horizontal="left" vertical="center"/>
    </xf>
    <xf numFmtId="0" fontId="11" fillId="2" borderId="45" xfId="6" applyFont="1" applyFill="1" applyBorder="1" applyAlignment="1">
      <alignment horizontal="left" vertical="center"/>
    </xf>
    <xf numFmtId="164" fontId="11" fillId="2" borderId="53" xfId="1" applyFont="1" applyFill="1" applyBorder="1" applyAlignment="1">
      <alignment horizontal="center" vertical="center"/>
    </xf>
    <xf numFmtId="164" fontId="11" fillId="2" borderId="0" xfId="1" applyFont="1" applyFill="1" applyAlignment="1">
      <alignment vertical="center"/>
    </xf>
    <xf numFmtId="0" fontId="13" fillId="2" borderId="20" xfId="6" applyFont="1" applyFill="1" applyBorder="1" applyAlignment="1">
      <alignment horizontal="center" vertical="center"/>
    </xf>
    <xf numFmtId="0" fontId="11" fillId="0" borderId="51" xfId="6" applyFont="1" applyBorder="1" applyAlignment="1">
      <alignment horizontal="left" wrapText="1"/>
    </xf>
    <xf numFmtId="0" fontId="11" fillId="0" borderId="39" xfId="6" applyFont="1" applyBorder="1" applyAlignment="1">
      <alignment horizontal="left" wrapText="1"/>
    </xf>
    <xf numFmtId="0" fontId="11" fillId="0" borderId="40" xfId="6" applyFont="1" applyBorder="1" applyAlignment="1">
      <alignment horizontal="left" wrapText="1"/>
    </xf>
    <xf numFmtId="0" fontId="11" fillId="2" borderId="38" xfId="6" applyFont="1" applyFill="1" applyBorder="1" applyAlignment="1">
      <alignment horizontal="left" vertical="center" wrapText="1"/>
    </xf>
    <xf numFmtId="0" fontId="11" fillId="2" borderId="39" xfId="6" applyFont="1" applyFill="1" applyBorder="1" applyAlignment="1">
      <alignment horizontal="left" vertical="center" wrapText="1"/>
    </xf>
    <xf numFmtId="0" fontId="11" fillId="2" borderId="40" xfId="6" applyFont="1" applyFill="1" applyBorder="1" applyAlignment="1">
      <alignment horizontal="left" vertical="center" wrapText="1"/>
    </xf>
    <xf numFmtId="0" fontId="11" fillId="0" borderId="38" xfId="6" applyFont="1" applyFill="1" applyBorder="1" applyAlignment="1">
      <alignment horizontal="left" vertical="center" wrapText="1"/>
    </xf>
    <xf numFmtId="0" fontId="11" fillId="0" borderId="39" xfId="6" applyFont="1" applyFill="1" applyBorder="1" applyAlignment="1">
      <alignment horizontal="left" vertical="center" wrapText="1"/>
    </xf>
    <xf numFmtId="0" fontId="11" fillId="0" borderId="40" xfId="6" applyFont="1" applyFill="1" applyBorder="1" applyAlignment="1">
      <alignment horizontal="left" vertical="center" wrapText="1"/>
    </xf>
    <xf numFmtId="0" fontId="11" fillId="2" borderId="43" xfId="6" applyFont="1" applyFill="1" applyBorder="1" applyAlignment="1">
      <alignment horizontal="left" vertical="center" wrapText="1"/>
    </xf>
    <xf numFmtId="0" fontId="11" fillId="2" borderId="44" xfId="6" applyFont="1" applyFill="1" applyBorder="1" applyAlignment="1">
      <alignment horizontal="left" vertical="center" wrapText="1"/>
    </xf>
    <xf numFmtId="0" fontId="11" fillId="2" borderId="45" xfId="6" applyFont="1" applyFill="1" applyBorder="1" applyAlignment="1">
      <alignment horizontal="left" vertical="center" wrapText="1"/>
    </xf>
    <xf numFmtId="0" fontId="11" fillId="0" borderId="51" xfId="6" applyFont="1" applyBorder="1" applyAlignment="1">
      <alignment horizontal="left" wrapText="1"/>
    </xf>
    <xf numFmtId="0" fontId="11" fillId="0" borderId="39" xfId="6" applyFont="1" applyBorder="1" applyAlignment="1">
      <alignment horizontal="left" wrapText="1"/>
    </xf>
    <xf numFmtId="0" fontId="11" fillId="0" borderId="40" xfId="6" applyFont="1" applyBorder="1" applyAlignment="1">
      <alignment horizontal="left" wrapText="1"/>
    </xf>
    <xf numFmtId="2" fontId="12" fillId="2" borderId="22" xfId="4" applyNumberFormat="1" applyFont="1" applyFill="1" applyBorder="1" applyAlignment="1">
      <alignment horizontal="left" vertical="center"/>
    </xf>
    <xf numFmtId="2" fontId="12" fillId="2" borderId="0" xfId="4" applyNumberFormat="1" applyFont="1" applyFill="1" applyBorder="1" applyAlignment="1">
      <alignment horizontal="left" vertical="center"/>
    </xf>
    <xf numFmtId="2" fontId="12" fillId="2" borderId="26" xfId="4" applyNumberFormat="1" applyFont="1" applyFill="1" applyBorder="1" applyAlignment="1">
      <alignment horizontal="left" vertical="center"/>
    </xf>
    <xf numFmtId="164" fontId="12" fillId="2" borderId="20" xfId="4" applyFont="1" applyFill="1" applyBorder="1" applyAlignment="1">
      <alignment horizontal="center" vertical="center"/>
    </xf>
    <xf numFmtId="164" fontId="12" fillId="2" borderId="21" xfId="4" applyFont="1" applyFill="1" applyBorder="1" applyAlignment="1">
      <alignment horizontal="center" vertical="center"/>
    </xf>
    <xf numFmtId="164" fontId="12" fillId="2" borderId="25" xfId="4" applyFont="1" applyFill="1" applyBorder="1" applyAlignment="1">
      <alignment horizontal="center" vertical="center"/>
    </xf>
    <xf numFmtId="0" fontId="13" fillId="2" borderId="27" xfId="6" applyFont="1" applyFill="1" applyBorder="1" applyAlignment="1">
      <alignment horizontal="center" vertical="center"/>
    </xf>
    <xf numFmtId="0" fontId="13" fillId="2" borderId="23" xfId="6" applyFont="1" applyFill="1" applyBorder="1" applyAlignment="1">
      <alignment horizontal="center" vertical="center"/>
    </xf>
    <xf numFmtId="0" fontId="13" fillId="2" borderId="28" xfId="6" applyFont="1" applyFill="1" applyBorder="1" applyAlignment="1">
      <alignment horizontal="center" vertical="center" wrapText="1"/>
    </xf>
    <xf numFmtId="0" fontId="13" fillId="2" borderId="24" xfId="6" applyFont="1" applyFill="1" applyBorder="1" applyAlignment="1">
      <alignment horizontal="center" vertical="center" wrapText="1"/>
    </xf>
    <xf numFmtId="0" fontId="13" fillId="2" borderId="22" xfId="6" applyFont="1" applyFill="1" applyBorder="1" applyAlignment="1">
      <alignment horizontal="center" vertical="center"/>
    </xf>
    <xf numFmtId="0" fontId="13" fillId="2" borderId="0" xfId="6" applyFont="1" applyFill="1" applyBorder="1" applyAlignment="1">
      <alignment horizontal="center" vertical="center"/>
    </xf>
    <xf numFmtId="0" fontId="13" fillId="2" borderId="26" xfId="6" applyFont="1" applyFill="1" applyBorder="1" applyAlignment="1">
      <alignment horizontal="center" vertical="center"/>
    </xf>
    <xf numFmtId="0" fontId="11" fillId="2" borderId="33" xfId="6" applyFont="1" applyFill="1" applyBorder="1" applyAlignment="1">
      <alignment horizontal="left" vertical="center" wrapText="1"/>
    </xf>
    <xf numFmtId="0" fontId="11" fillId="2" borderId="34" xfId="6" applyFont="1" applyFill="1" applyBorder="1" applyAlignment="1">
      <alignment horizontal="left" vertical="center" wrapText="1"/>
    </xf>
    <xf numFmtId="0" fontId="11" fillId="2" borderId="35" xfId="6" applyFont="1" applyFill="1" applyBorder="1" applyAlignment="1">
      <alignment horizontal="left" vertical="center" wrapText="1"/>
    </xf>
    <xf numFmtId="164" fontId="5" fillId="2" borderId="11" xfId="1" applyFont="1" applyFill="1" applyBorder="1" applyAlignment="1">
      <alignment horizontal="center" vertical="center"/>
    </xf>
    <xf numFmtId="164" fontId="5" fillId="2" borderId="12" xfId="1" applyFont="1" applyFill="1" applyBorder="1" applyAlignment="1">
      <alignment horizontal="center" vertical="center"/>
    </xf>
    <xf numFmtId="164" fontId="5" fillId="2" borderId="13" xfId="1" applyFont="1" applyFill="1" applyBorder="1" applyAlignment="1">
      <alignment horizontal="center" vertical="center"/>
    </xf>
    <xf numFmtId="164" fontId="5" fillId="2" borderId="0" xfId="1" applyFont="1" applyFill="1" applyAlignment="1">
      <alignment horizontal="left" vertical="center"/>
    </xf>
    <xf numFmtId="164" fontId="1" fillId="2" borderId="6" xfId="1" applyFont="1" applyFill="1" applyBorder="1" applyAlignment="1">
      <alignment horizontal="left" wrapText="1"/>
    </xf>
    <xf numFmtId="164" fontId="8" fillId="2" borderId="0" xfId="1" applyFont="1" applyFill="1" applyAlignment="1">
      <alignment horizontal="center" vertical="center"/>
    </xf>
    <xf numFmtId="164" fontId="10" fillId="2" borderId="0" xfId="1" applyFont="1" applyFill="1" applyAlignment="1">
      <alignment horizontal="left" vertical="center"/>
    </xf>
    <xf numFmtId="164" fontId="5" fillId="2" borderId="0" xfId="1" applyFont="1" applyFill="1" applyAlignment="1">
      <alignment horizontal="center" vertical="center"/>
    </xf>
    <xf numFmtId="164" fontId="5" fillId="2" borderId="11" xfId="1" applyFont="1" applyFill="1" applyBorder="1" applyAlignment="1">
      <alignment horizontal="center" vertical="center" wrapText="1"/>
    </xf>
    <xf numFmtId="164" fontId="5" fillId="2" borderId="12" xfId="1" applyFont="1" applyFill="1" applyBorder="1" applyAlignment="1">
      <alignment horizontal="center" vertical="center" wrapText="1"/>
    </xf>
    <xf numFmtId="164" fontId="5" fillId="2" borderId="15" xfId="1" applyFont="1" applyFill="1" applyBorder="1" applyAlignment="1">
      <alignment horizontal="center" vertical="center" wrapText="1"/>
    </xf>
    <xf numFmtId="164" fontId="5" fillId="2" borderId="12" xfId="1" applyFont="1" applyFill="1" applyBorder="1" applyAlignment="1">
      <alignment horizontal="left" vertical="center"/>
    </xf>
    <xf numFmtId="164" fontId="5" fillId="2" borderId="11" xfId="1" applyFont="1" applyFill="1" applyBorder="1" applyAlignment="1">
      <alignment horizontal="left" vertical="center"/>
    </xf>
    <xf numFmtId="164" fontId="5" fillId="2" borderId="13" xfId="1" applyFont="1" applyFill="1" applyBorder="1" applyAlignment="1">
      <alignment horizontal="left" vertical="center"/>
    </xf>
    <xf numFmtId="164" fontId="5" fillId="2" borderId="15" xfId="1" applyFont="1" applyFill="1" applyBorder="1" applyAlignment="1">
      <alignment horizontal="center" vertical="center"/>
    </xf>
    <xf numFmtId="164" fontId="5" fillId="2" borderId="15" xfId="1" applyFont="1" applyFill="1" applyBorder="1" applyAlignment="1">
      <alignment horizontal="left" vertical="center"/>
    </xf>
  </cellXfs>
  <cellStyles count="13">
    <cellStyle name="Comma" xfId="1" builtinId="3"/>
    <cellStyle name="Comma 2" xfId="4"/>
    <cellStyle name="Comma 2 2" xfId="12"/>
    <cellStyle name="Comma 3" xfId="11"/>
    <cellStyle name="Comma 5" xfId="5"/>
    <cellStyle name="Comma 5 2" xfId="8"/>
    <cellStyle name="Normal" xfId="0" builtinId="0"/>
    <cellStyle name="Normal 2" xfId="6"/>
    <cellStyle name="Normal 2 2" xfId="10"/>
    <cellStyle name="Normal 3" xfId="3"/>
    <cellStyle name="Normal 4" xfId="9"/>
    <cellStyle name="Normal 4 2" xfId="2"/>
    <cellStyle name="Normal_BILL1" xfId="7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ROUGHTON%20INT\Regions\Asia%20South%20East%20and%20Caribbean%20(RCW)\Uganda\UG0008_WB_KPA_00%2098_RIMM00_RPSA00\Open%20Folder\Tender%20Docs%20KPA\Cost%20estimates%20-%20BOQ\Confidential%20cost%20Estimate_PN\BOQP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amodzi%20MZ%20-NB%20RD\Desktop\Projects\21.0%20Mzuzu%20City%20Assembly\2.%20Tender%20Document\BOQs\MCC%20Section%204.2.1%20BOQ%20%20Chibavi%2017-02-16%20REV%2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L1_CEE"/>
      <sheetName val="BILL2"/>
      <sheetName val="BILL3"/>
      <sheetName val="BILL4"/>
      <sheetName val="BILL5"/>
      <sheetName val="BILL7"/>
      <sheetName val="BILL8"/>
      <sheetName val="BILL6-1"/>
      <sheetName val="BILL6-2"/>
      <sheetName val="BILL6-3"/>
      <sheetName val="BILL6-4"/>
      <sheetName val="Bill1 Sum"/>
      <sheetName val="Bill2 Sum"/>
      <sheetName val="Bill3 Sum"/>
      <sheetName val="Bill4 sum"/>
      <sheetName val="Bill5 Sum"/>
      <sheetName val="Bill6 Tot_Sum"/>
      <sheetName val="Bill6.1 Sum"/>
      <sheetName val="Bill6.2 Sum"/>
      <sheetName val="Bill6.3 Sum"/>
      <sheetName val="Bill6.4 Sum"/>
      <sheetName val="Bill7 Sum"/>
      <sheetName val="Bill8 sum"/>
      <sheetName val="grand sum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Bill1_Sum"/>
      <sheetName val="Bill2_Sum"/>
      <sheetName val="Bill3_Sum"/>
      <sheetName val="Bill4_sum"/>
      <sheetName val="Bill5_Sum"/>
      <sheetName val="Bill6_Tot_Sum"/>
      <sheetName val="Bill6_1_Sum"/>
      <sheetName val="Bill6_2_Sum"/>
      <sheetName val="Bill6_3_Sum"/>
      <sheetName val="Bill6_4_Sum"/>
      <sheetName val="Bill7_Sum"/>
      <sheetName val="Bill8_sum"/>
      <sheetName val="grand_sum"/>
    </sheetNames>
    <sheetDataSet>
      <sheetData sheetId="0">
        <row r="55">
          <cell r="B55" t="str">
            <v>(a) Provide Engineer's Office, including all furniture, equipment and services.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00"/>
      <sheetName val="1400 "/>
      <sheetName val="1500 "/>
      <sheetName val="1600 "/>
      <sheetName val="1700"/>
      <sheetName val="1800"/>
      <sheetName val="2100 "/>
      <sheetName val="2200 "/>
      <sheetName val="2300"/>
      <sheetName val="2500"/>
      <sheetName val="2600"/>
      <sheetName val="3300"/>
      <sheetName val="3400 "/>
      <sheetName val="3500"/>
      <sheetName val="4100 "/>
      <sheetName val="4200"/>
      <sheetName val="4400"/>
      <sheetName val="4500"/>
      <sheetName val="5000"/>
      <sheetName val="5100"/>
      <sheetName val="5200"/>
      <sheetName val="5400"/>
      <sheetName val="5500"/>
      <sheetName val="5700"/>
      <sheetName val="5800"/>
      <sheetName val="6100"/>
      <sheetName val="6200"/>
      <sheetName val="6400"/>
      <sheetName val="7100"/>
      <sheetName val="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2"/>
  <sheetViews>
    <sheetView tabSelected="1" view="pageBreakPreview" zoomScaleNormal="100" zoomScaleSheetLayoutView="100" workbookViewId="0">
      <selection activeCell="C10" sqref="C10:F11"/>
    </sheetView>
  </sheetViews>
  <sheetFormatPr defaultColWidth="9.26953125" defaultRowHeight="14" x14ac:dyDescent="0.25"/>
  <cols>
    <col min="1" max="1" width="4.54296875" style="86" customWidth="1"/>
    <col min="2" max="2" width="10.54296875" style="86" bestFit="1" customWidth="1"/>
    <col min="3" max="3" width="55.81640625" style="86" customWidth="1"/>
    <col min="4" max="4" width="10.7265625" style="86" customWidth="1"/>
    <col min="5" max="5" width="12.54296875" style="86" customWidth="1"/>
    <col min="6" max="6" width="13.7265625" style="86" customWidth="1"/>
    <col min="7" max="7" width="20.453125" style="86" customWidth="1"/>
    <col min="8" max="8" width="1.453125" style="86" customWidth="1"/>
    <col min="9" max="9" width="9.26953125" style="86"/>
    <col min="10" max="11" width="19" style="86" bestFit="1" customWidth="1"/>
    <col min="12" max="16384" width="9.26953125" style="86"/>
  </cols>
  <sheetData>
    <row r="1" spans="2:10" ht="14.5" thickBot="1" x14ac:dyDescent="0.3"/>
    <row r="2" spans="2:10" ht="16.5" customHeight="1" thickTop="1" x14ac:dyDescent="0.25">
      <c r="B2" s="152" t="s">
        <v>0</v>
      </c>
      <c r="C2" s="153"/>
      <c r="D2" s="153"/>
      <c r="E2" s="153"/>
      <c r="F2" s="153"/>
      <c r="G2" s="154"/>
    </row>
    <row r="3" spans="2:10" x14ac:dyDescent="0.25">
      <c r="B3" s="87"/>
      <c r="C3" s="88"/>
      <c r="D3" s="88"/>
      <c r="E3" s="88"/>
      <c r="F3" s="88"/>
      <c r="G3" s="89"/>
    </row>
    <row r="4" spans="2:10" x14ac:dyDescent="0.25">
      <c r="B4" s="149" t="s">
        <v>398</v>
      </c>
      <c r="C4" s="150"/>
      <c r="D4" s="150"/>
      <c r="E4" s="150"/>
      <c r="F4" s="150"/>
      <c r="G4" s="151"/>
    </row>
    <row r="5" spans="2:10" x14ac:dyDescent="0.25">
      <c r="B5" s="87"/>
      <c r="C5" s="90"/>
      <c r="D5" s="90"/>
      <c r="E5" s="90"/>
      <c r="F5" s="90"/>
      <c r="G5" s="91"/>
    </row>
    <row r="6" spans="2:10" x14ac:dyDescent="0.25">
      <c r="B6" s="149" t="s">
        <v>1</v>
      </c>
      <c r="C6" s="150"/>
      <c r="D6" s="150"/>
      <c r="E6" s="150"/>
      <c r="F6" s="150"/>
      <c r="G6" s="151"/>
    </row>
    <row r="7" spans="2:10" x14ac:dyDescent="0.25">
      <c r="B7" s="92"/>
      <c r="C7" s="93"/>
      <c r="D7" s="93"/>
      <c r="E7" s="93"/>
      <c r="F7" s="93"/>
      <c r="G7" s="94"/>
    </row>
    <row r="8" spans="2:10" x14ac:dyDescent="0.25">
      <c r="B8" s="159" t="s">
        <v>2</v>
      </c>
      <c r="C8" s="160"/>
      <c r="D8" s="160"/>
      <c r="E8" s="160"/>
      <c r="F8" s="160"/>
      <c r="G8" s="161"/>
    </row>
    <row r="9" spans="2:10" ht="14.5" thickBot="1" x14ac:dyDescent="0.3">
      <c r="B9" s="159"/>
      <c r="C9" s="160"/>
      <c r="D9" s="160"/>
      <c r="E9" s="160"/>
      <c r="F9" s="160"/>
      <c r="G9" s="161"/>
    </row>
    <row r="10" spans="2:10" ht="15" thickTop="1" thickBot="1" x14ac:dyDescent="0.3">
      <c r="B10" s="155" t="s">
        <v>3</v>
      </c>
      <c r="C10" s="157" t="s">
        <v>4</v>
      </c>
      <c r="D10" s="157"/>
      <c r="E10" s="157"/>
      <c r="F10" s="157"/>
      <c r="G10" s="95" t="s">
        <v>5</v>
      </c>
    </row>
    <row r="11" spans="2:10" ht="69.75" customHeight="1" thickBot="1" x14ac:dyDescent="0.3">
      <c r="B11" s="156"/>
      <c r="C11" s="158"/>
      <c r="D11" s="158"/>
      <c r="E11" s="158"/>
      <c r="F11" s="158"/>
      <c r="G11" s="96" t="s">
        <v>30</v>
      </c>
    </row>
    <row r="12" spans="2:10" ht="20.149999999999999" customHeight="1" thickTop="1" x14ac:dyDescent="0.25">
      <c r="B12" s="97">
        <v>1300</v>
      </c>
      <c r="C12" s="162" t="s">
        <v>6</v>
      </c>
      <c r="D12" s="163" t="e">
        <f>'[2]1300'!#REF!</f>
        <v>#REF!</v>
      </c>
      <c r="E12" s="163"/>
      <c r="F12" s="164"/>
      <c r="G12" s="98">
        <f>'Bills of Quantities-Normal'!G30</f>
        <v>0</v>
      </c>
      <c r="J12" s="99"/>
    </row>
    <row r="13" spans="2:10" ht="20.149999999999999" customHeight="1" x14ac:dyDescent="0.25">
      <c r="B13" s="100">
        <v>1400</v>
      </c>
      <c r="C13" s="137" t="s">
        <v>7</v>
      </c>
      <c r="D13" s="138" t="e">
        <f>'[2]1400 '!#REF!</f>
        <v>#REF!</v>
      </c>
      <c r="E13" s="138"/>
      <c r="F13" s="139"/>
      <c r="G13" s="101">
        <f>'Bills of Quantities-Normal'!G57</f>
        <v>0</v>
      </c>
      <c r="J13" s="99"/>
    </row>
    <row r="14" spans="2:10" ht="20.149999999999999" customHeight="1" x14ac:dyDescent="0.25">
      <c r="B14" s="100">
        <v>1500</v>
      </c>
      <c r="C14" s="137" t="s">
        <v>8</v>
      </c>
      <c r="D14" s="138"/>
      <c r="E14" s="138"/>
      <c r="F14" s="139"/>
      <c r="G14" s="101">
        <f>'Bills of Quantities-Normal'!G63</f>
        <v>0</v>
      </c>
      <c r="J14" s="99"/>
    </row>
    <row r="15" spans="2:10" ht="20.149999999999999" customHeight="1" x14ac:dyDescent="0.25">
      <c r="B15" s="100">
        <v>1700</v>
      </c>
      <c r="C15" s="137" t="s">
        <v>9</v>
      </c>
      <c r="D15" s="138"/>
      <c r="E15" s="138"/>
      <c r="F15" s="139"/>
      <c r="G15" s="101">
        <f>'Bills of Quantities-Normal'!G80</f>
        <v>0</v>
      </c>
    </row>
    <row r="16" spans="2:10" ht="20.149999999999999" customHeight="1" x14ac:dyDescent="0.25">
      <c r="B16" s="100">
        <v>1800</v>
      </c>
      <c r="C16" s="137" t="s">
        <v>10</v>
      </c>
      <c r="D16" s="138"/>
      <c r="E16" s="138"/>
      <c r="F16" s="139"/>
      <c r="G16" s="101">
        <f>'Bills of Quantities-Normal'!G133</f>
        <v>0</v>
      </c>
      <c r="H16" s="86" t="s">
        <v>386</v>
      </c>
    </row>
    <row r="17" spans="2:12" ht="20.149999999999999" customHeight="1" x14ac:dyDescent="0.25">
      <c r="B17" s="100">
        <v>2500</v>
      </c>
      <c r="C17" s="137" t="s">
        <v>11</v>
      </c>
      <c r="D17" s="138"/>
      <c r="E17" s="138"/>
      <c r="F17" s="139"/>
      <c r="G17" s="101">
        <f>'Bills of Quantities-Normal'!G144</f>
        <v>0</v>
      </c>
    </row>
    <row r="18" spans="2:12" ht="20.149999999999999" customHeight="1" x14ac:dyDescent="0.25">
      <c r="B18" s="100">
        <v>2600</v>
      </c>
      <c r="C18" s="137" t="s">
        <v>12</v>
      </c>
      <c r="D18" s="138"/>
      <c r="E18" s="138"/>
      <c r="F18" s="139"/>
      <c r="G18" s="101">
        <f>'Bills of Quantities-Normal'!G165</f>
        <v>0</v>
      </c>
      <c r="L18" s="86" t="s">
        <v>387</v>
      </c>
    </row>
    <row r="19" spans="2:12" ht="20.149999999999999" customHeight="1" x14ac:dyDescent="0.25">
      <c r="B19" s="100">
        <v>3300</v>
      </c>
      <c r="C19" s="137" t="s">
        <v>13</v>
      </c>
      <c r="D19" s="138"/>
      <c r="E19" s="138"/>
      <c r="F19" s="139"/>
      <c r="G19" s="101">
        <f>'Bills of Quantities-Normal'!G193</f>
        <v>0</v>
      </c>
    </row>
    <row r="20" spans="2:12" ht="20.149999999999999" customHeight="1" x14ac:dyDescent="0.25">
      <c r="B20" s="100">
        <v>3400</v>
      </c>
      <c r="C20" s="137" t="s">
        <v>14</v>
      </c>
      <c r="D20" s="138"/>
      <c r="E20" s="138"/>
      <c r="F20" s="139"/>
      <c r="G20" s="101">
        <f>'Bills of Quantities-Normal'!G206</f>
        <v>0</v>
      </c>
    </row>
    <row r="21" spans="2:12" ht="20.149999999999999" customHeight="1" x14ac:dyDescent="0.25">
      <c r="B21" s="102">
        <v>3600</v>
      </c>
      <c r="C21" s="103" t="s">
        <v>15</v>
      </c>
      <c r="D21" s="104"/>
      <c r="E21" s="104"/>
      <c r="F21" s="105"/>
      <c r="G21" s="106">
        <f>'Bills of Quantities-Normal'!G214</f>
        <v>0</v>
      </c>
    </row>
    <row r="22" spans="2:12" ht="20.149999999999999" customHeight="1" x14ac:dyDescent="0.25">
      <c r="B22" s="100">
        <v>4000</v>
      </c>
      <c r="C22" s="107" t="s">
        <v>16</v>
      </c>
      <c r="D22" s="108"/>
      <c r="E22" s="108"/>
      <c r="F22" s="109"/>
      <c r="G22" s="101">
        <f>'Bills of Quantities-Normal'!G234</f>
        <v>0</v>
      </c>
    </row>
    <row r="23" spans="2:12" ht="20.149999999999999" customHeight="1" x14ac:dyDescent="0.25">
      <c r="B23" s="100">
        <v>5200</v>
      </c>
      <c r="C23" s="107" t="s">
        <v>17</v>
      </c>
      <c r="D23" s="108"/>
      <c r="E23" s="108"/>
      <c r="F23" s="109"/>
      <c r="G23" s="101">
        <f>'Bills of Quantities-Normal'!G242</f>
        <v>0</v>
      </c>
    </row>
    <row r="24" spans="2:12" ht="20.149999999999999" customHeight="1" x14ac:dyDescent="0.25">
      <c r="B24" s="100">
        <v>5400</v>
      </c>
      <c r="C24" s="137" t="s">
        <v>18</v>
      </c>
      <c r="D24" s="138"/>
      <c r="E24" s="138"/>
      <c r="F24" s="139"/>
      <c r="G24" s="101">
        <f>'Bills of Quantities-Normal'!G256</f>
        <v>0</v>
      </c>
    </row>
    <row r="25" spans="2:12" ht="20.149999999999999" customHeight="1" x14ac:dyDescent="0.25">
      <c r="B25" s="100">
        <v>5500</v>
      </c>
      <c r="C25" s="107" t="s">
        <v>19</v>
      </c>
      <c r="D25" s="108"/>
      <c r="E25" s="108"/>
      <c r="F25" s="109"/>
      <c r="G25" s="101">
        <f>'Bills of Quantities-Normal'!G269</f>
        <v>0</v>
      </c>
      <c r="K25" s="99"/>
    </row>
    <row r="26" spans="2:12" ht="21" customHeight="1" x14ac:dyDescent="0.25">
      <c r="B26" s="102">
        <v>6000</v>
      </c>
      <c r="C26" s="140" t="s">
        <v>20</v>
      </c>
      <c r="D26" s="141"/>
      <c r="E26" s="141"/>
      <c r="F26" s="142"/>
      <c r="G26" s="106">
        <f>'Bills of Quantities-Normal'!G486</f>
        <v>0</v>
      </c>
      <c r="H26" s="99"/>
    </row>
    <row r="27" spans="2:12" ht="23.25" customHeight="1" thickBot="1" x14ac:dyDescent="0.3">
      <c r="B27" s="110">
        <v>7100</v>
      </c>
      <c r="C27" s="143" t="s">
        <v>21</v>
      </c>
      <c r="D27" s="144"/>
      <c r="E27" s="144"/>
      <c r="F27" s="145"/>
      <c r="G27" s="111">
        <f>'Bills of Quantities-Normal'!G496</f>
        <v>0</v>
      </c>
    </row>
    <row r="28" spans="2:12" ht="15" thickTop="1" thickBot="1" x14ac:dyDescent="0.3">
      <c r="B28" s="133" t="s">
        <v>399</v>
      </c>
      <c r="C28" s="112" t="s">
        <v>22</v>
      </c>
      <c r="D28" s="113"/>
      <c r="E28" s="113"/>
      <c r="F28" s="114"/>
      <c r="G28" s="115">
        <f>SUM(G12:G27)</f>
        <v>0</v>
      </c>
    </row>
    <row r="29" spans="2:12" ht="14.5" thickTop="1" x14ac:dyDescent="0.25">
      <c r="B29" s="116"/>
      <c r="C29" s="116"/>
      <c r="D29" s="117"/>
      <c r="E29" s="117"/>
      <c r="F29" s="118"/>
      <c r="G29" s="119"/>
      <c r="J29" s="99"/>
    </row>
    <row r="30" spans="2:12" x14ac:dyDescent="0.3">
      <c r="B30" s="120" t="s">
        <v>405</v>
      </c>
      <c r="C30" s="121" t="s">
        <v>23</v>
      </c>
      <c r="D30" s="122"/>
      <c r="E30" s="122"/>
      <c r="F30" s="123"/>
      <c r="G30" s="101"/>
    </row>
    <row r="31" spans="2:12" ht="35.5" customHeight="1" x14ac:dyDescent="0.3">
      <c r="B31" s="120"/>
      <c r="C31" s="146" t="s">
        <v>400</v>
      </c>
      <c r="D31" s="147"/>
      <c r="E31" s="147"/>
      <c r="F31" s="148"/>
      <c r="G31" s="124">
        <f>G28*0.1</f>
        <v>0</v>
      </c>
    </row>
    <row r="32" spans="2:12" x14ac:dyDescent="0.3">
      <c r="B32" s="120"/>
      <c r="C32" s="134"/>
      <c r="D32" s="135"/>
      <c r="E32" s="135"/>
      <c r="F32" s="136"/>
      <c r="G32" s="124"/>
    </row>
    <row r="33" spans="2:11" x14ac:dyDescent="0.3">
      <c r="B33" s="120" t="s">
        <v>406</v>
      </c>
      <c r="C33" s="121" t="s">
        <v>402</v>
      </c>
      <c r="D33" s="122"/>
      <c r="E33" s="122"/>
      <c r="F33" s="123"/>
      <c r="G33" s="124">
        <f>G28+G31</f>
        <v>0</v>
      </c>
    </row>
    <row r="34" spans="2:11" x14ac:dyDescent="0.3">
      <c r="B34" s="120"/>
      <c r="C34" s="121"/>
      <c r="D34" s="122"/>
      <c r="E34" s="122"/>
      <c r="F34" s="123"/>
      <c r="G34" s="124"/>
    </row>
    <row r="35" spans="2:11" x14ac:dyDescent="0.3">
      <c r="B35" s="120" t="s">
        <v>407</v>
      </c>
      <c r="C35" s="121" t="s">
        <v>403</v>
      </c>
      <c r="D35" s="122"/>
      <c r="E35" s="122"/>
      <c r="F35" s="123"/>
      <c r="G35" s="101">
        <f>G33*16.5%</f>
        <v>0</v>
      </c>
    </row>
    <row r="36" spans="2:11" s="126" customFormat="1" x14ac:dyDescent="0.3">
      <c r="B36" s="120"/>
      <c r="C36" s="125"/>
      <c r="D36" s="122"/>
      <c r="E36" s="122"/>
      <c r="F36" s="123"/>
      <c r="G36" s="124"/>
    </row>
    <row r="37" spans="2:11" s="126" customFormat="1" ht="24.5" customHeight="1" thickBot="1" x14ac:dyDescent="0.35">
      <c r="B37" s="127" t="s">
        <v>401</v>
      </c>
      <c r="C37" s="128" t="s">
        <v>404</v>
      </c>
      <c r="D37" s="129"/>
      <c r="E37" s="129"/>
      <c r="F37" s="130"/>
      <c r="G37" s="131">
        <f>G33+G35</f>
        <v>0</v>
      </c>
      <c r="K37" s="132"/>
    </row>
    <row r="38" spans="2:11" ht="14.5" thickTop="1" x14ac:dyDescent="0.25"/>
    <row r="39" spans="2:11" x14ac:dyDescent="0.25">
      <c r="G39" s="99"/>
    </row>
    <row r="42" spans="2:11" x14ac:dyDescent="0.25">
      <c r="G42" s="99"/>
    </row>
  </sheetData>
  <mergeCells count="20">
    <mergeCell ref="C17:F17"/>
    <mergeCell ref="C18:F18"/>
    <mergeCell ref="C15:F15"/>
    <mergeCell ref="C16:F16"/>
    <mergeCell ref="C14:F14"/>
    <mergeCell ref="C12:F12"/>
    <mergeCell ref="C13:F13"/>
    <mergeCell ref="B6:G6"/>
    <mergeCell ref="B4:G4"/>
    <mergeCell ref="B2:G2"/>
    <mergeCell ref="B10:B11"/>
    <mergeCell ref="C10:F11"/>
    <mergeCell ref="B8:G8"/>
    <mergeCell ref="B9:G9"/>
    <mergeCell ref="C19:F19"/>
    <mergeCell ref="C20:F20"/>
    <mergeCell ref="C26:F26"/>
    <mergeCell ref="C27:F27"/>
    <mergeCell ref="C31:F31"/>
    <mergeCell ref="C24:F24"/>
  </mergeCells>
  <printOptions horizontalCentered="1"/>
  <pageMargins left="0.9055118110236221" right="0.70866141732283472" top="0.94488188976377963" bottom="0.94488188976377963" header="0.31496062992125984" footer="0.31496062992125984"/>
  <pageSetup paperSize="9" scale="66" fitToHeight="0" orientation="portrait" r:id="rId1"/>
  <headerFooter>
    <oddFooter>&amp;C&amp;P of &amp;N&amp;R&amp;A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96"/>
  <sheetViews>
    <sheetView view="pageBreakPreview" topLeftCell="A473" zoomScale="80" zoomScaleNormal="80" zoomScaleSheetLayoutView="80" workbookViewId="0">
      <selection activeCell="C12" sqref="C12"/>
    </sheetView>
  </sheetViews>
  <sheetFormatPr defaultColWidth="9.26953125" defaultRowHeight="15.5" x14ac:dyDescent="0.25"/>
  <cols>
    <col min="1" max="1" width="3.54296875" style="3" customWidth="1"/>
    <col min="2" max="2" width="12.81640625" style="80" customWidth="1"/>
    <col min="3" max="3" width="92.1796875" style="3" customWidth="1"/>
    <col min="4" max="4" width="10.81640625" style="3" bestFit="1" customWidth="1"/>
    <col min="5" max="5" width="18.81640625" style="5" bestFit="1" customWidth="1"/>
    <col min="6" max="6" width="21.26953125" style="5" customWidth="1"/>
    <col min="7" max="7" width="22.6328125" style="5" customWidth="1"/>
    <col min="8" max="11" width="20.7265625" style="3" customWidth="1"/>
    <col min="12" max="16384" width="9.26953125" style="3"/>
  </cols>
  <sheetData>
    <row r="1" spans="2:11" ht="23" x14ac:dyDescent="0.25">
      <c r="B1" s="170" t="s">
        <v>0</v>
      </c>
      <c r="C1" s="170"/>
      <c r="D1" s="170"/>
      <c r="E1" s="170"/>
      <c r="F1" s="170"/>
      <c r="G1" s="170"/>
      <c r="H1" s="1"/>
      <c r="I1" s="2"/>
      <c r="J1" s="2"/>
      <c r="K1" s="2"/>
    </row>
    <row r="2" spans="2:11" x14ac:dyDescent="0.25">
      <c r="B2" s="4"/>
      <c r="C2" s="1"/>
      <c r="D2" s="1"/>
      <c r="E2" s="2"/>
      <c r="F2" s="2"/>
      <c r="G2" s="2"/>
      <c r="H2" s="1"/>
      <c r="I2" s="1"/>
      <c r="J2" s="1"/>
      <c r="K2" s="1"/>
    </row>
    <row r="3" spans="2:11" ht="18" x14ac:dyDescent="0.25">
      <c r="B3" s="85" t="s">
        <v>397</v>
      </c>
      <c r="C3" s="81"/>
      <c r="D3" s="81"/>
      <c r="E3" s="81"/>
      <c r="F3" s="81"/>
      <c r="G3" s="81"/>
      <c r="H3" s="1"/>
      <c r="I3" s="2"/>
      <c r="J3" s="2"/>
      <c r="K3" s="2"/>
    </row>
    <row r="4" spans="2:11" x14ac:dyDescent="0.25">
      <c r="B4" s="81"/>
      <c r="C4" s="81"/>
      <c r="D4" s="81"/>
      <c r="E4" s="81"/>
      <c r="F4" s="81"/>
      <c r="G4" s="81"/>
      <c r="H4" s="2"/>
      <c r="I4" s="2"/>
      <c r="J4" s="2"/>
      <c r="K4" s="2"/>
    </row>
    <row r="5" spans="2:11" ht="18" x14ac:dyDescent="0.25">
      <c r="B5" s="171" t="s">
        <v>1</v>
      </c>
      <c r="C5" s="171"/>
      <c r="D5" s="171"/>
      <c r="E5" s="171"/>
      <c r="F5" s="171"/>
      <c r="G5" s="171"/>
      <c r="H5" s="1"/>
      <c r="I5" s="2"/>
      <c r="J5" s="2"/>
      <c r="K5" s="2"/>
    </row>
    <row r="6" spans="2:11" x14ac:dyDescent="0.25">
      <c r="B6" s="82"/>
      <c r="C6" s="83"/>
      <c r="D6" s="83"/>
      <c r="E6" s="84"/>
      <c r="F6" s="84"/>
      <c r="G6" s="84"/>
      <c r="H6" s="1"/>
      <c r="I6" s="1"/>
      <c r="J6" s="1"/>
      <c r="K6" s="1"/>
    </row>
    <row r="7" spans="2:11" x14ac:dyDescent="0.25">
      <c r="B7" s="172" t="s">
        <v>24</v>
      </c>
      <c r="C7" s="172"/>
      <c r="D7" s="172"/>
      <c r="E7" s="172"/>
      <c r="F7" s="172"/>
      <c r="G7" s="172"/>
      <c r="H7" s="1"/>
      <c r="I7" s="2"/>
      <c r="J7" s="2"/>
      <c r="K7" s="2"/>
    </row>
    <row r="8" spans="2:11" ht="26.25" customHeight="1" thickBot="1" x14ac:dyDescent="0.3">
      <c r="B8" s="168" t="s">
        <v>25</v>
      </c>
      <c r="C8" s="168"/>
    </row>
    <row r="9" spans="2:11" ht="57.75" customHeight="1" thickBot="1" x14ac:dyDescent="0.3">
      <c r="B9" s="6" t="s">
        <v>26</v>
      </c>
      <c r="C9" s="7" t="s">
        <v>4</v>
      </c>
      <c r="D9" s="7" t="s">
        <v>27</v>
      </c>
      <c r="E9" s="8" t="s">
        <v>28</v>
      </c>
      <c r="F9" s="7" t="s">
        <v>29</v>
      </c>
      <c r="G9" s="7" t="s">
        <v>30</v>
      </c>
    </row>
    <row r="10" spans="2:11" x14ac:dyDescent="0.25">
      <c r="B10" s="9">
        <v>1300</v>
      </c>
      <c r="C10" s="10" t="s">
        <v>31</v>
      </c>
      <c r="D10" s="11"/>
      <c r="E10" s="12"/>
      <c r="F10" s="11"/>
      <c r="G10" s="13"/>
    </row>
    <row r="11" spans="2:11" x14ac:dyDescent="0.25">
      <c r="B11" s="14" t="s">
        <v>32</v>
      </c>
      <c r="C11" s="10" t="s">
        <v>33</v>
      </c>
      <c r="D11" s="11"/>
      <c r="E11" s="11"/>
      <c r="F11" s="11"/>
      <c r="G11" s="13"/>
    </row>
    <row r="12" spans="2:11" x14ac:dyDescent="0.25">
      <c r="B12" s="15" t="s">
        <v>34</v>
      </c>
      <c r="C12" s="16" t="s">
        <v>35</v>
      </c>
      <c r="D12" s="11" t="s">
        <v>36</v>
      </c>
      <c r="E12" s="11">
        <v>1</v>
      </c>
      <c r="F12" s="11"/>
      <c r="G12" s="13"/>
    </row>
    <row r="13" spans="2:11" x14ac:dyDescent="0.25">
      <c r="B13" s="15"/>
      <c r="C13" s="17"/>
      <c r="D13" s="11"/>
      <c r="E13" s="11"/>
      <c r="F13" s="11"/>
      <c r="G13" s="13"/>
    </row>
    <row r="14" spans="2:11" x14ac:dyDescent="0.25">
      <c r="B14" s="15" t="s">
        <v>37</v>
      </c>
      <c r="C14" s="17" t="s">
        <v>38</v>
      </c>
      <c r="D14" s="11" t="s">
        <v>36</v>
      </c>
      <c r="E14" s="11">
        <v>1</v>
      </c>
      <c r="F14" s="11"/>
      <c r="G14" s="13"/>
    </row>
    <row r="15" spans="2:11" x14ac:dyDescent="0.25">
      <c r="B15" s="15"/>
      <c r="C15" s="18"/>
      <c r="D15" s="11"/>
      <c r="E15" s="11"/>
      <c r="F15" s="11"/>
      <c r="G15" s="13"/>
    </row>
    <row r="16" spans="2:11" x14ac:dyDescent="0.25">
      <c r="B16" s="15" t="s">
        <v>39</v>
      </c>
      <c r="C16" s="17" t="s">
        <v>40</v>
      </c>
      <c r="D16" s="11" t="s">
        <v>41</v>
      </c>
      <c r="E16" s="11">
        <v>12</v>
      </c>
      <c r="F16" s="11"/>
      <c r="G16" s="13"/>
    </row>
    <row r="17" spans="2:7" x14ac:dyDescent="0.25">
      <c r="B17" s="15"/>
      <c r="C17" s="17"/>
      <c r="D17" s="11"/>
      <c r="E17" s="11"/>
      <c r="F17" s="11"/>
      <c r="G17" s="13"/>
    </row>
    <row r="18" spans="2:7" x14ac:dyDescent="0.25">
      <c r="B18" s="15" t="s">
        <v>42</v>
      </c>
      <c r="C18" s="17" t="s">
        <v>43</v>
      </c>
      <c r="D18" s="11" t="s">
        <v>44</v>
      </c>
      <c r="E18" s="11">
        <v>2</v>
      </c>
      <c r="F18" s="11"/>
      <c r="G18" s="13"/>
    </row>
    <row r="19" spans="2:7" x14ac:dyDescent="0.25">
      <c r="B19" s="15"/>
      <c r="C19" s="19"/>
      <c r="D19" s="20"/>
      <c r="E19" s="11"/>
      <c r="F19" s="11"/>
      <c r="G19" s="13"/>
    </row>
    <row r="20" spans="2:7" x14ac:dyDescent="0.25">
      <c r="B20" s="14" t="s">
        <v>45</v>
      </c>
      <c r="C20" s="1" t="s">
        <v>46</v>
      </c>
      <c r="D20" s="20"/>
      <c r="E20" s="11"/>
      <c r="F20" s="11"/>
      <c r="G20" s="13"/>
    </row>
    <row r="21" spans="2:7" x14ac:dyDescent="0.25">
      <c r="B21" s="15"/>
      <c r="C21" s="3" t="s">
        <v>47</v>
      </c>
      <c r="D21" s="20" t="s">
        <v>48</v>
      </c>
      <c r="E21" s="11">
        <v>1</v>
      </c>
      <c r="F21" s="11"/>
      <c r="G21" s="13"/>
    </row>
    <row r="22" spans="2:7" x14ac:dyDescent="0.25">
      <c r="B22" s="15"/>
      <c r="D22" s="20"/>
      <c r="E22" s="11"/>
      <c r="F22" s="11"/>
      <c r="G22" s="13"/>
    </row>
    <row r="23" spans="2:7" x14ac:dyDescent="0.25">
      <c r="B23" s="15"/>
      <c r="C23" s="21" t="s">
        <v>49</v>
      </c>
      <c r="D23" s="20" t="s">
        <v>41</v>
      </c>
      <c r="E23" s="11">
        <v>12</v>
      </c>
      <c r="F23" s="11"/>
      <c r="G23" s="13"/>
    </row>
    <row r="24" spans="2:7" x14ac:dyDescent="0.25">
      <c r="B24" s="15"/>
      <c r="D24" s="20"/>
      <c r="E24" s="11"/>
      <c r="F24" s="11"/>
      <c r="G24" s="13"/>
    </row>
    <row r="25" spans="2:7" x14ac:dyDescent="0.25">
      <c r="B25" s="14" t="s">
        <v>50</v>
      </c>
      <c r="C25" s="1" t="s">
        <v>51</v>
      </c>
      <c r="D25" s="20"/>
      <c r="E25" s="11"/>
      <c r="F25" s="11"/>
      <c r="G25" s="13"/>
    </row>
    <row r="26" spans="2:7" ht="31" x14ac:dyDescent="0.25">
      <c r="B26" s="14"/>
      <c r="C26" s="3" t="s">
        <v>47</v>
      </c>
      <c r="D26" s="22" t="s">
        <v>48</v>
      </c>
      <c r="E26" s="11">
        <v>1</v>
      </c>
      <c r="F26" s="11"/>
      <c r="G26" s="13"/>
    </row>
    <row r="27" spans="2:7" x14ac:dyDescent="0.25">
      <c r="B27" s="15"/>
      <c r="D27" s="20"/>
      <c r="E27" s="11"/>
      <c r="F27" s="11"/>
      <c r="G27" s="13"/>
    </row>
    <row r="28" spans="2:7" x14ac:dyDescent="0.25">
      <c r="B28" s="15"/>
      <c r="C28" s="21" t="s">
        <v>49</v>
      </c>
      <c r="D28" s="20" t="s">
        <v>41</v>
      </c>
      <c r="E28" s="11">
        <v>12</v>
      </c>
      <c r="F28" s="11"/>
      <c r="G28" s="13"/>
    </row>
    <row r="29" spans="2:7" ht="16" thickBot="1" x14ac:dyDescent="0.3">
      <c r="B29" s="15"/>
      <c r="C29" s="17"/>
      <c r="D29" s="11"/>
      <c r="E29" s="11"/>
      <c r="F29" s="11"/>
      <c r="G29" s="13"/>
    </row>
    <row r="30" spans="2:7" ht="16" thickBot="1" x14ac:dyDescent="0.3">
      <c r="B30" s="165" t="s">
        <v>52</v>
      </c>
      <c r="C30" s="166"/>
      <c r="D30" s="166"/>
      <c r="E30" s="166"/>
      <c r="F30" s="167"/>
      <c r="G30" s="8"/>
    </row>
    <row r="31" spans="2:7" ht="16" thickBot="1" x14ac:dyDescent="0.3">
      <c r="B31" s="168" t="s">
        <v>53</v>
      </c>
      <c r="C31" s="168"/>
    </row>
    <row r="32" spans="2:7" ht="31.5" thickBot="1" x14ac:dyDescent="0.3">
      <c r="B32" s="6" t="s">
        <v>26</v>
      </c>
      <c r="C32" s="7" t="s">
        <v>4</v>
      </c>
      <c r="D32" s="7" t="s">
        <v>27</v>
      </c>
      <c r="E32" s="8" t="s">
        <v>28</v>
      </c>
      <c r="F32" s="7" t="s">
        <v>29</v>
      </c>
      <c r="G32" s="7" t="s">
        <v>30</v>
      </c>
    </row>
    <row r="33" spans="2:7" x14ac:dyDescent="0.35">
      <c r="B33" s="9">
        <v>1400</v>
      </c>
      <c r="C33" s="23" t="s">
        <v>54</v>
      </c>
      <c r="D33" s="24"/>
      <c r="E33" s="25"/>
      <c r="F33" s="24"/>
      <c r="G33" s="26"/>
    </row>
    <row r="34" spans="2:7" x14ac:dyDescent="0.35">
      <c r="B34" s="27" t="s">
        <v>55</v>
      </c>
      <c r="C34" s="28" t="s">
        <v>56</v>
      </c>
      <c r="D34" s="29"/>
      <c r="E34" s="11"/>
      <c r="F34" s="29"/>
      <c r="G34" s="13"/>
    </row>
    <row r="35" spans="2:7" x14ac:dyDescent="0.35">
      <c r="B35" s="27"/>
      <c r="C35" s="30" t="s">
        <v>57</v>
      </c>
      <c r="D35" s="29" t="s">
        <v>58</v>
      </c>
      <c r="E35" s="11">
        <v>1</v>
      </c>
      <c r="F35" s="29"/>
      <c r="G35" s="13"/>
    </row>
    <row r="36" spans="2:7" x14ac:dyDescent="0.35">
      <c r="B36" s="27"/>
      <c r="C36" s="30"/>
      <c r="D36" s="29"/>
      <c r="E36" s="11"/>
      <c r="F36" s="29"/>
      <c r="G36" s="13"/>
    </row>
    <row r="37" spans="2:7" x14ac:dyDescent="0.35">
      <c r="B37" s="27" t="s">
        <v>59</v>
      </c>
      <c r="C37" s="28" t="s">
        <v>60</v>
      </c>
      <c r="D37" s="29"/>
      <c r="E37" s="11"/>
      <c r="F37" s="29"/>
      <c r="G37" s="13"/>
    </row>
    <row r="38" spans="2:7" x14ac:dyDescent="0.35">
      <c r="B38" s="27"/>
      <c r="C38" s="30" t="s">
        <v>61</v>
      </c>
      <c r="D38" s="29" t="s">
        <v>58</v>
      </c>
      <c r="E38" s="11">
        <v>1</v>
      </c>
      <c r="F38" s="29"/>
      <c r="G38" s="13"/>
    </row>
    <row r="39" spans="2:7" x14ac:dyDescent="0.35">
      <c r="B39" s="27"/>
      <c r="C39" s="30"/>
      <c r="D39" s="29"/>
      <c r="E39" s="11"/>
      <c r="F39" s="29"/>
      <c r="G39" s="13"/>
    </row>
    <row r="40" spans="2:7" x14ac:dyDescent="0.35">
      <c r="B40" s="27" t="s">
        <v>62</v>
      </c>
      <c r="C40" s="31" t="s">
        <v>63</v>
      </c>
      <c r="D40" s="29"/>
      <c r="E40" s="11"/>
      <c r="F40" s="29"/>
      <c r="G40" s="13"/>
    </row>
    <row r="41" spans="2:7" x14ac:dyDescent="0.35">
      <c r="B41" s="27"/>
      <c r="C41" s="32" t="s">
        <v>64</v>
      </c>
      <c r="D41" s="29" t="s">
        <v>58</v>
      </c>
      <c r="E41" s="11">
        <v>1</v>
      </c>
      <c r="F41" s="29"/>
      <c r="G41" s="13"/>
    </row>
    <row r="42" spans="2:7" x14ac:dyDescent="0.35">
      <c r="B42" s="27"/>
      <c r="C42" s="32"/>
      <c r="D42" s="29"/>
      <c r="E42" s="11"/>
      <c r="F42" s="29"/>
      <c r="G42" s="13"/>
    </row>
    <row r="43" spans="2:7" x14ac:dyDescent="0.35">
      <c r="B43" s="27" t="s">
        <v>65</v>
      </c>
      <c r="C43" s="33" t="s">
        <v>66</v>
      </c>
      <c r="D43" s="29"/>
      <c r="E43" s="11"/>
      <c r="F43" s="29"/>
      <c r="G43" s="13"/>
    </row>
    <row r="44" spans="2:7" x14ac:dyDescent="0.35">
      <c r="B44" s="27"/>
      <c r="C44" s="34" t="s">
        <v>67</v>
      </c>
      <c r="D44" s="29" t="s">
        <v>41</v>
      </c>
      <c r="E44" s="11">
        <v>12</v>
      </c>
      <c r="F44" s="29"/>
      <c r="G44" s="13"/>
    </row>
    <row r="45" spans="2:7" x14ac:dyDescent="0.35">
      <c r="B45" s="27"/>
      <c r="C45" s="34"/>
      <c r="D45" s="29"/>
      <c r="E45" s="11"/>
      <c r="F45" s="29"/>
      <c r="G45" s="13"/>
    </row>
    <row r="46" spans="2:7" x14ac:dyDescent="0.35">
      <c r="B46" s="27" t="s">
        <v>68</v>
      </c>
      <c r="C46" s="31" t="s">
        <v>69</v>
      </c>
      <c r="D46" s="29" t="s">
        <v>41</v>
      </c>
      <c r="E46" s="11">
        <v>12</v>
      </c>
      <c r="F46" s="29"/>
      <c r="G46" s="13"/>
    </row>
    <row r="47" spans="2:7" x14ac:dyDescent="0.35">
      <c r="B47" s="27"/>
      <c r="C47" s="30"/>
      <c r="D47" s="29"/>
      <c r="E47" s="11"/>
      <c r="F47" s="29"/>
      <c r="G47" s="13"/>
    </row>
    <row r="48" spans="2:7" x14ac:dyDescent="0.35">
      <c r="B48" s="27" t="s">
        <v>70</v>
      </c>
      <c r="C48" s="31" t="s">
        <v>71</v>
      </c>
      <c r="D48" s="29" t="s">
        <v>41</v>
      </c>
      <c r="E48" s="11">
        <v>12</v>
      </c>
      <c r="F48" s="29"/>
      <c r="G48" s="13"/>
    </row>
    <row r="49" spans="2:7" x14ac:dyDescent="0.35">
      <c r="B49" s="27"/>
      <c r="C49" s="30"/>
      <c r="D49" s="29"/>
      <c r="E49" s="11"/>
      <c r="F49" s="29"/>
      <c r="G49" s="13"/>
    </row>
    <row r="50" spans="2:7" x14ac:dyDescent="0.35">
      <c r="B50" s="27" t="s">
        <v>72</v>
      </c>
      <c r="C50" s="31" t="s">
        <v>73</v>
      </c>
      <c r="D50" s="29"/>
      <c r="E50" s="11"/>
      <c r="F50" s="29"/>
      <c r="G50" s="13"/>
    </row>
    <row r="51" spans="2:7" x14ac:dyDescent="0.35">
      <c r="B51" s="27"/>
      <c r="C51" s="30" t="s">
        <v>74</v>
      </c>
      <c r="D51" s="29" t="s">
        <v>75</v>
      </c>
      <c r="E51" s="11">
        <v>1</v>
      </c>
      <c r="F51" s="29">
        <v>12000000</v>
      </c>
      <c r="G51" s="13">
        <f>F51*E51</f>
        <v>12000000</v>
      </c>
    </row>
    <row r="52" spans="2:7" x14ac:dyDescent="0.35">
      <c r="B52" s="27"/>
      <c r="C52" s="30"/>
      <c r="D52" s="29"/>
      <c r="E52" s="11"/>
      <c r="F52" s="29"/>
      <c r="G52" s="13"/>
    </row>
    <row r="53" spans="2:7" x14ac:dyDescent="0.35">
      <c r="B53" s="35"/>
      <c r="C53" s="169" t="s">
        <v>76</v>
      </c>
      <c r="D53" s="29" t="s">
        <v>77</v>
      </c>
      <c r="E53" s="11">
        <v>1</v>
      </c>
      <c r="F53" s="29"/>
      <c r="G53" s="13"/>
    </row>
    <row r="54" spans="2:7" x14ac:dyDescent="0.35">
      <c r="B54" s="35"/>
      <c r="C54" s="169"/>
      <c r="D54" s="29"/>
      <c r="E54" s="11"/>
      <c r="F54" s="29"/>
      <c r="G54" s="13"/>
    </row>
    <row r="55" spans="2:7" x14ac:dyDescent="0.25">
      <c r="B55" s="15"/>
      <c r="C55" s="17"/>
      <c r="D55" s="11"/>
      <c r="E55" s="11"/>
      <c r="F55" s="11"/>
      <c r="G55" s="13"/>
    </row>
    <row r="56" spans="2:7" ht="16" thickBot="1" x14ac:dyDescent="0.3">
      <c r="B56" s="14"/>
      <c r="C56" s="36"/>
      <c r="D56" s="11"/>
      <c r="E56" s="11"/>
      <c r="F56" s="11"/>
      <c r="G56" s="13"/>
    </row>
    <row r="57" spans="2:7" ht="16" thickBot="1" x14ac:dyDescent="0.3">
      <c r="B57" s="173" t="s">
        <v>78</v>
      </c>
      <c r="C57" s="174"/>
      <c r="D57" s="174"/>
      <c r="E57" s="174"/>
      <c r="F57" s="175"/>
      <c r="G57" s="37"/>
    </row>
    <row r="58" spans="2:7" ht="16" thickBot="1" x14ac:dyDescent="0.3">
      <c r="B58" s="168" t="s">
        <v>83</v>
      </c>
      <c r="C58" s="168"/>
    </row>
    <row r="59" spans="2:7" ht="31.5" thickBot="1" x14ac:dyDescent="0.3">
      <c r="B59" s="6" t="s">
        <v>26</v>
      </c>
      <c r="C59" s="7" t="s">
        <v>4</v>
      </c>
      <c r="D59" s="7" t="s">
        <v>27</v>
      </c>
      <c r="E59" s="8" t="s">
        <v>28</v>
      </c>
      <c r="F59" s="7" t="s">
        <v>29</v>
      </c>
      <c r="G59" s="7" t="s">
        <v>30</v>
      </c>
    </row>
    <row r="60" spans="2:7" x14ac:dyDescent="0.25">
      <c r="B60" s="9">
        <v>1500</v>
      </c>
      <c r="C60" s="38" t="s">
        <v>8</v>
      </c>
      <c r="D60" s="25"/>
      <c r="E60" s="25"/>
      <c r="F60" s="25"/>
      <c r="G60" s="26"/>
    </row>
    <row r="61" spans="2:7" x14ac:dyDescent="0.25">
      <c r="B61" s="15">
        <v>15.01</v>
      </c>
      <c r="C61" s="39" t="s">
        <v>80</v>
      </c>
      <c r="D61" s="11" t="s">
        <v>81</v>
      </c>
      <c r="E61" s="11">
        <v>0.4</v>
      </c>
      <c r="F61" s="11"/>
      <c r="G61" s="13"/>
    </row>
    <row r="62" spans="2:7" ht="16" thickBot="1" x14ac:dyDescent="0.3">
      <c r="B62" s="40"/>
      <c r="C62" s="41"/>
      <c r="D62" s="11"/>
      <c r="E62" s="42"/>
      <c r="F62" s="11"/>
      <c r="G62" s="13" t="str">
        <f>IF(F62="","",F62*E62)</f>
        <v/>
      </c>
    </row>
    <row r="63" spans="2:7" ht="16" thickBot="1" x14ac:dyDescent="0.3">
      <c r="B63" s="165" t="s">
        <v>82</v>
      </c>
      <c r="C63" s="166"/>
      <c r="D63" s="166"/>
      <c r="E63" s="166"/>
      <c r="F63" s="167"/>
      <c r="G63" s="43"/>
    </row>
    <row r="64" spans="2:7" ht="16" thickBot="1" x14ac:dyDescent="0.3">
      <c r="B64" s="168" t="s">
        <v>79</v>
      </c>
      <c r="C64" s="168"/>
    </row>
    <row r="65" spans="2:7" ht="31.5" thickBot="1" x14ac:dyDescent="0.3">
      <c r="B65" s="6" t="s">
        <v>26</v>
      </c>
      <c r="C65" s="7" t="s">
        <v>4</v>
      </c>
      <c r="D65" s="7" t="s">
        <v>27</v>
      </c>
      <c r="E65" s="8" t="s">
        <v>28</v>
      </c>
      <c r="F65" s="7" t="s">
        <v>29</v>
      </c>
      <c r="G65" s="7" t="s">
        <v>30</v>
      </c>
    </row>
    <row r="66" spans="2:7" x14ac:dyDescent="0.25">
      <c r="B66" s="9">
        <v>1700</v>
      </c>
      <c r="C66" s="38" t="s">
        <v>9</v>
      </c>
      <c r="D66" s="25"/>
      <c r="E66" s="25"/>
      <c r="F66" s="25"/>
      <c r="G66" s="26"/>
    </row>
    <row r="67" spans="2:7" x14ac:dyDescent="0.25">
      <c r="B67" s="15" t="s">
        <v>84</v>
      </c>
      <c r="C67" s="39" t="s">
        <v>85</v>
      </c>
      <c r="D67" s="11" t="s">
        <v>86</v>
      </c>
      <c r="E67" s="11">
        <v>0.1</v>
      </c>
      <c r="F67" s="11"/>
      <c r="G67" s="13"/>
    </row>
    <row r="68" spans="2:7" x14ac:dyDescent="0.25">
      <c r="B68" s="14"/>
      <c r="C68" s="44"/>
      <c r="D68" s="11"/>
      <c r="E68" s="11"/>
      <c r="F68" s="11"/>
      <c r="G68" s="13"/>
    </row>
    <row r="69" spans="2:7" x14ac:dyDescent="0.25">
      <c r="B69" s="15">
        <v>17.02</v>
      </c>
      <c r="C69" s="16" t="s">
        <v>87</v>
      </c>
      <c r="D69" s="11"/>
      <c r="E69" s="11"/>
      <c r="F69" s="11"/>
      <c r="G69" s="13"/>
    </row>
    <row r="70" spans="2:7" x14ac:dyDescent="0.25">
      <c r="B70" s="15" t="s">
        <v>34</v>
      </c>
      <c r="C70" s="16" t="s">
        <v>88</v>
      </c>
      <c r="D70" s="11" t="s">
        <v>44</v>
      </c>
      <c r="E70" s="11">
        <v>20</v>
      </c>
      <c r="F70" s="11"/>
      <c r="G70" s="13"/>
    </row>
    <row r="71" spans="2:7" x14ac:dyDescent="0.25">
      <c r="B71" s="15"/>
      <c r="C71" s="16"/>
      <c r="D71" s="11"/>
      <c r="E71" s="11"/>
      <c r="F71" s="11"/>
      <c r="G71" s="13"/>
    </row>
    <row r="72" spans="2:7" x14ac:dyDescent="0.25">
      <c r="B72" s="15" t="s">
        <v>37</v>
      </c>
      <c r="C72" s="17" t="s">
        <v>89</v>
      </c>
      <c r="D72" s="11" t="s">
        <v>44</v>
      </c>
      <c r="E72" s="11">
        <v>0</v>
      </c>
      <c r="F72" s="11"/>
      <c r="G72" s="13"/>
    </row>
    <row r="73" spans="2:7" x14ac:dyDescent="0.25">
      <c r="B73" s="15"/>
      <c r="C73" s="17"/>
      <c r="D73" s="11"/>
      <c r="E73" s="11"/>
      <c r="F73" s="11"/>
      <c r="G73" s="13"/>
    </row>
    <row r="74" spans="2:7" x14ac:dyDescent="0.25">
      <c r="B74" s="15" t="s">
        <v>90</v>
      </c>
      <c r="C74" s="39" t="s">
        <v>91</v>
      </c>
      <c r="D74" s="11"/>
      <c r="E74" s="11"/>
      <c r="F74" s="11"/>
      <c r="G74" s="13"/>
    </row>
    <row r="75" spans="2:7" ht="18.5" x14ac:dyDescent="0.25">
      <c r="B75" s="15" t="s">
        <v>34</v>
      </c>
      <c r="C75" s="39" t="s">
        <v>92</v>
      </c>
      <c r="D75" s="11" t="s">
        <v>393</v>
      </c>
      <c r="E75" s="11">
        <v>10</v>
      </c>
      <c r="F75" s="11"/>
      <c r="G75" s="13"/>
    </row>
    <row r="76" spans="2:7" ht="18.5" x14ac:dyDescent="0.25">
      <c r="B76" s="15" t="s">
        <v>37</v>
      </c>
      <c r="C76" s="39" t="s">
        <v>93</v>
      </c>
      <c r="D76" s="11" t="s">
        <v>393</v>
      </c>
      <c r="E76" s="11">
        <v>150</v>
      </c>
      <c r="F76" s="11"/>
      <c r="G76" s="13"/>
    </row>
    <row r="77" spans="2:7" ht="18.5" x14ac:dyDescent="0.25">
      <c r="B77" s="15" t="s">
        <v>39</v>
      </c>
      <c r="C77" s="39" t="s">
        <v>388</v>
      </c>
      <c r="D77" s="11" t="s">
        <v>393</v>
      </c>
      <c r="E77" s="11">
        <v>60</v>
      </c>
      <c r="F77" s="11"/>
      <c r="G77" s="13"/>
    </row>
    <row r="78" spans="2:7" ht="46.5" x14ac:dyDescent="0.25">
      <c r="B78" s="15" t="s">
        <v>106</v>
      </c>
      <c r="C78" s="39" t="s">
        <v>94</v>
      </c>
      <c r="D78" s="11" t="s">
        <v>95</v>
      </c>
      <c r="E78" s="11">
        <v>1</v>
      </c>
      <c r="F78" s="11"/>
      <c r="G78" s="13"/>
    </row>
    <row r="79" spans="2:7" ht="16" thickBot="1" x14ac:dyDescent="0.3">
      <c r="B79" s="15"/>
      <c r="C79" s="39"/>
      <c r="D79" s="11"/>
      <c r="E79" s="11"/>
      <c r="F79" s="11"/>
      <c r="G79" s="13"/>
    </row>
    <row r="80" spans="2:7" ht="16" thickBot="1" x14ac:dyDescent="0.3">
      <c r="B80" s="165" t="s">
        <v>96</v>
      </c>
      <c r="C80" s="166"/>
      <c r="D80" s="166"/>
      <c r="E80" s="166"/>
      <c r="F80" s="167"/>
      <c r="G80" s="37"/>
    </row>
    <row r="81" spans="2:7" ht="16" thickBot="1" x14ac:dyDescent="0.3">
      <c r="B81" s="168" t="s">
        <v>97</v>
      </c>
      <c r="C81" s="168"/>
    </row>
    <row r="82" spans="2:7" ht="55.5" customHeight="1" thickBot="1" x14ac:dyDescent="0.3">
      <c r="B82" s="6" t="s">
        <v>26</v>
      </c>
      <c r="C82" s="7" t="s">
        <v>4</v>
      </c>
      <c r="D82" s="7" t="s">
        <v>27</v>
      </c>
      <c r="E82" s="8" t="s">
        <v>28</v>
      </c>
      <c r="F82" s="7" t="s">
        <v>29</v>
      </c>
      <c r="G82" s="7" t="s">
        <v>30</v>
      </c>
    </row>
    <row r="83" spans="2:7" x14ac:dyDescent="0.25">
      <c r="B83" s="45" t="s">
        <v>98</v>
      </c>
      <c r="C83" s="38" t="s">
        <v>99</v>
      </c>
      <c r="D83" s="46"/>
      <c r="E83" s="46"/>
      <c r="F83" s="46"/>
      <c r="G83" s="47"/>
    </row>
    <row r="84" spans="2:7" x14ac:dyDescent="0.25">
      <c r="B84" s="14" t="s">
        <v>100</v>
      </c>
      <c r="C84" s="10" t="s">
        <v>101</v>
      </c>
      <c r="D84" s="12"/>
      <c r="E84" s="12"/>
      <c r="F84" s="12"/>
      <c r="G84" s="48"/>
    </row>
    <row r="85" spans="2:7" x14ac:dyDescent="0.25">
      <c r="B85" s="15" t="s">
        <v>34</v>
      </c>
      <c r="C85" s="16" t="s">
        <v>102</v>
      </c>
      <c r="D85" s="11" t="s">
        <v>103</v>
      </c>
      <c r="E85" s="11">
        <v>10</v>
      </c>
      <c r="F85" s="11"/>
      <c r="G85" s="13"/>
    </row>
    <row r="86" spans="2:7" x14ac:dyDescent="0.25">
      <c r="B86" s="15" t="s">
        <v>37</v>
      </c>
      <c r="C86" s="16" t="s">
        <v>104</v>
      </c>
      <c r="D86" s="11" t="s">
        <v>103</v>
      </c>
      <c r="E86" s="11">
        <v>10</v>
      </c>
      <c r="F86" s="11"/>
      <c r="G86" s="13"/>
    </row>
    <row r="87" spans="2:7" x14ac:dyDescent="0.25">
      <c r="B87" s="15" t="s">
        <v>39</v>
      </c>
      <c r="C87" s="16" t="s">
        <v>105</v>
      </c>
      <c r="D87" s="11" t="s">
        <v>103</v>
      </c>
      <c r="E87" s="11">
        <v>10</v>
      </c>
      <c r="F87" s="11"/>
      <c r="G87" s="13"/>
    </row>
    <row r="88" spans="2:7" x14ac:dyDescent="0.25">
      <c r="B88" s="15" t="s">
        <v>106</v>
      </c>
      <c r="C88" s="16" t="s">
        <v>107</v>
      </c>
      <c r="D88" s="11" t="s">
        <v>103</v>
      </c>
      <c r="E88" s="11">
        <v>10</v>
      </c>
      <c r="F88" s="11"/>
      <c r="G88" s="13"/>
    </row>
    <row r="89" spans="2:7" x14ac:dyDescent="0.25">
      <c r="B89" s="15" t="s">
        <v>108</v>
      </c>
      <c r="C89" s="16" t="s">
        <v>109</v>
      </c>
      <c r="D89" s="11" t="s">
        <v>103</v>
      </c>
      <c r="E89" s="11">
        <v>10</v>
      </c>
      <c r="F89" s="11"/>
      <c r="G89" s="13"/>
    </row>
    <row r="90" spans="2:7" x14ac:dyDescent="0.25">
      <c r="B90" s="15" t="s">
        <v>110</v>
      </c>
      <c r="C90" s="16" t="s">
        <v>111</v>
      </c>
      <c r="D90" s="11" t="s">
        <v>103</v>
      </c>
      <c r="E90" s="11">
        <v>10</v>
      </c>
      <c r="F90" s="11"/>
      <c r="G90" s="13"/>
    </row>
    <row r="91" spans="2:7" x14ac:dyDescent="0.25">
      <c r="B91" s="15" t="s">
        <v>112</v>
      </c>
      <c r="C91" s="16" t="s">
        <v>113</v>
      </c>
      <c r="D91" s="11" t="s">
        <v>103</v>
      </c>
      <c r="E91" s="11">
        <v>10</v>
      </c>
      <c r="F91" s="11"/>
      <c r="G91" s="13"/>
    </row>
    <row r="92" spans="2:7" x14ac:dyDescent="0.25">
      <c r="B92" s="15" t="s">
        <v>114</v>
      </c>
      <c r="C92" s="16" t="s">
        <v>115</v>
      </c>
      <c r="D92" s="11" t="s">
        <v>103</v>
      </c>
      <c r="E92" s="11">
        <v>10</v>
      </c>
      <c r="F92" s="11"/>
      <c r="G92" s="13"/>
    </row>
    <row r="93" spans="2:7" x14ac:dyDescent="0.25">
      <c r="B93" s="15" t="s">
        <v>116</v>
      </c>
      <c r="C93" s="16" t="s">
        <v>117</v>
      </c>
      <c r="D93" s="11" t="s">
        <v>103</v>
      </c>
      <c r="E93" s="11">
        <v>10</v>
      </c>
      <c r="F93" s="11"/>
      <c r="G93" s="13"/>
    </row>
    <row r="94" spans="2:7" x14ac:dyDescent="0.25">
      <c r="B94" s="15"/>
      <c r="C94" s="39"/>
      <c r="D94" s="11"/>
      <c r="E94" s="11"/>
      <c r="F94" s="11"/>
      <c r="G94" s="13"/>
    </row>
    <row r="95" spans="2:7" x14ac:dyDescent="0.25">
      <c r="B95" s="14" t="s">
        <v>118</v>
      </c>
      <c r="C95" s="36" t="s">
        <v>119</v>
      </c>
      <c r="D95" s="12"/>
      <c r="E95" s="12"/>
      <c r="F95" s="12"/>
      <c r="G95" s="48"/>
    </row>
    <row r="96" spans="2:7" x14ac:dyDescent="0.25">
      <c r="B96" s="15" t="s">
        <v>34</v>
      </c>
      <c r="C96" s="16" t="s">
        <v>102</v>
      </c>
      <c r="D96" s="11" t="s">
        <v>103</v>
      </c>
      <c r="E96" s="11">
        <v>10</v>
      </c>
      <c r="F96" s="11"/>
      <c r="G96" s="13"/>
    </row>
    <row r="97" spans="2:7" x14ac:dyDescent="0.25">
      <c r="B97" s="15" t="s">
        <v>37</v>
      </c>
      <c r="C97" s="16" t="s">
        <v>104</v>
      </c>
      <c r="D97" s="11" t="s">
        <v>103</v>
      </c>
      <c r="E97" s="11">
        <v>10</v>
      </c>
      <c r="F97" s="11"/>
      <c r="G97" s="13"/>
    </row>
    <row r="98" spans="2:7" x14ac:dyDescent="0.25">
      <c r="B98" s="15" t="s">
        <v>39</v>
      </c>
      <c r="C98" s="16" t="s">
        <v>105</v>
      </c>
      <c r="D98" s="11" t="s">
        <v>103</v>
      </c>
      <c r="E98" s="11">
        <v>10</v>
      </c>
      <c r="F98" s="11"/>
      <c r="G98" s="13"/>
    </row>
    <row r="99" spans="2:7" x14ac:dyDescent="0.25">
      <c r="B99" s="15" t="s">
        <v>106</v>
      </c>
      <c r="C99" s="16" t="s">
        <v>107</v>
      </c>
      <c r="D99" s="11" t="s">
        <v>103</v>
      </c>
      <c r="E99" s="11">
        <v>10</v>
      </c>
      <c r="F99" s="11"/>
      <c r="G99" s="13"/>
    </row>
    <row r="100" spans="2:7" x14ac:dyDescent="0.25">
      <c r="B100" s="15" t="s">
        <v>108</v>
      </c>
      <c r="C100" s="16" t="s">
        <v>109</v>
      </c>
      <c r="D100" s="11" t="s">
        <v>103</v>
      </c>
      <c r="E100" s="11">
        <v>10</v>
      </c>
      <c r="F100" s="11"/>
      <c r="G100" s="13"/>
    </row>
    <row r="101" spans="2:7" x14ac:dyDescent="0.25">
      <c r="B101" s="15" t="s">
        <v>110</v>
      </c>
      <c r="C101" s="16" t="s">
        <v>111</v>
      </c>
      <c r="D101" s="11" t="s">
        <v>103</v>
      </c>
      <c r="E101" s="11">
        <v>10</v>
      </c>
      <c r="F101" s="11"/>
      <c r="G101" s="13"/>
    </row>
    <row r="102" spans="2:7" x14ac:dyDescent="0.25">
      <c r="B102" s="15" t="s">
        <v>112</v>
      </c>
      <c r="C102" s="16" t="s">
        <v>113</v>
      </c>
      <c r="D102" s="11" t="s">
        <v>103</v>
      </c>
      <c r="E102" s="11">
        <v>10</v>
      </c>
      <c r="F102" s="11"/>
      <c r="G102" s="13"/>
    </row>
    <row r="103" spans="2:7" x14ac:dyDescent="0.25">
      <c r="B103" s="15" t="s">
        <v>114</v>
      </c>
      <c r="C103" s="16" t="s">
        <v>115</v>
      </c>
      <c r="D103" s="11" t="s">
        <v>103</v>
      </c>
      <c r="E103" s="11">
        <v>10</v>
      </c>
      <c r="F103" s="11"/>
      <c r="G103" s="13"/>
    </row>
    <row r="104" spans="2:7" x14ac:dyDescent="0.25">
      <c r="B104" s="15" t="s">
        <v>116</v>
      </c>
      <c r="C104" s="16" t="s">
        <v>117</v>
      </c>
      <c r="D104" s="11" t="s">
        <v>103</v>
      </c>
      <c r="E104" s="11">
        <v>10</v>
      </c>
      <c r="F104" s="11"/>
      <c r="G104" s="13"/>
    </row>
    <row r="105" spans="2:7" x14ac:dyDescent="0.25">
      <c r="B105" s="15"/>
      <c r="C105" s="16"/>
      <c r="D105" s="11"/>
      <c r="E105" s="11"/>
      <c r="F105" s="11"/>
      <c r="G105" s="13"/>
    </row>
    <row r="106" spans="2:7" x14ac:dyDescent="0.25">
      <c r="B106" s="14" t="s">
        <v>120</v>
      </c>
      <c r="C106" s="10" t="s">
        <v>121</v>
      </c>
      <c r="D106" s="12"/>
      <c r="E106" s="12"/>
      <c r="F106" s="12"/>
      <c r="G106" s="48"/>
    </row>
    <row r="107" spans="2:7" x14ac:dyDescent="0.25">
      <c r="B107" s="15" t="s">
        <v>34</v>
      </c>
      <c r="C107" s="16" t="s">
        <v>122</v>
      </c>
      <c r="D107" s="11" t="s">
        <v>103</v>
      </c>
      <c r="E107" s="11">
        <v>5</v>
      </c>
      <c r="F107" s="11"/>
      <c r="G107" s="13"/>
    </row>
    <row r="108" spans="2:7" x14ac:dyDescent="0.25">
      <c r="B108" s="15" t="s">
        <v>37</v>
      </c>
      <c r="C108" s="16" t="s">
        <v>123</v>
      </c>
      <c r="D108" s="11" t="s">
        <v>103</v>
      </c>
      <c r="E108" s="11">
        <v>5</v>
      </c>
      <c r="F108" s="11"/>
      <c r="G108" s="13"/>
    </row>
    <row r="109" spans="2:7" x14ac:dyDescent="0.25">
      <c r="B109" s="15" t="s">
        <v>39</v>
      </c>
      <c r="C109" s="16" t="s">
        <v>124</v>
      </c>
      <c r="D109" s="11" t="s">
        <v>103</v>
      </c>
      <c r="E109" s="11">
        <v>5</v>
      </c>
      <c r="F109" s="11"/>
      <c r="G109" s="13"/>
    </row>
    <row r="110" spans="2:7" x14ac:dyDescent="0.25">
      <c r="B110" s="15" t="s">
        <v>106</v>
      </c>
      <c r="C110" s="16" t="s">
        <v>125</v>
      </c>
      <c r="D110" s="11" t="s">
        <v>103</v>
      </c>
      <c r="E110" s="11">
        <v>5</v>
      </c>
      <c r="F110" s="11"/>
      <c r="G110" s="13"/>
    </row>
    <row r="111" spans="2:7" x14ac:dyDescent="0.25">
      <c r="B111" s="15" t="s">
        <v>108</v>
      </c>
      <c r="C111" s="16" t="s">
        <v>126</v>
      </c>
      <c r="D111" s="11" t="s">
        <v>103</v>
      </c>
      <c r="E111" s="11">
        <v>5</v>
      </c>
      <c r="F111" s="11"/>
      <c r="G111" s="13"/>
    </row>
    <row r="112" spans="2:7" x14ac:dyDescent="0.25">
      <c r="B112" s="15" t="s">
        <v>110</v>
      </c>
      <c r="C112" s="16" t="s">
        <v>127</v>
      </c>
      <c r="D112" s="11" t="s">
        <v>103</v>
      </c>
      <c r="E112" s="11">
        <v>5</v>
      </c>
      <c r="F112" s="11"/>
      <c r="G112" s="13"/>
    </row>
    <row r="113" spans="2:7" x14ac:dyDescent="0.25">
      <c r="B113" s="15" t="s">
        <v>112</v>
      </c>
      <c r="C113" s="16" t="s">
        <v>128</v>
      </c>
      <c r="D113" s="11" t="s">
        <v>103</v>
      </c>
      <c r="E113" s="11">
        <v>5</v>
      </c>
      <c r="F113" s="11"/>
      <c r="G113" s="13"/>
    </row>
    <row r="114" spans="2:7" x14ac:dyDescent="0.25">
      <c r="B114" s="15" t="s">
        <v>114</v>
      </c>
      <c r="C114" s="16" t="s">
        <v>129</v>
      </c>
      <c r="D114" s="11" t="s">
        <v>103</v>
      </c>
      <c r="E114" s="11">
        <v>5</v>
      </c>
      <c r="F114" s="11"/>
      <c r="G114" s="13"/>
    </row>
    <row r="115" spans="2:7" x14ac:dyDescent="0.25">
      <c r="B115" s="15" t="s">
        <v>116</v>
      </c>
      <c r="C115" s="16" t="s">
        <v>130</v>
      </c>
      <c r="D115" s="11" t="s">
        <v>103</v>
      </c>
      <c r="E115" s="11">
        <v>5</v>
      </c>
      <c r="F115" s="11"/>
      <c r="G115" s="13"/>
    </row>
    <row r="116" spans="2:7" x14ac:dyDescent="0.25">
      <c r="B116" s="15" t="s">
        <v>131</v>
      </c>
      <c r="C116" s="16" t="s">
        <v>132</v>
      </c>
      <c r="D116" s="11" t="s">
        <v>103</v>
      </c>
      <c r="E116" s="11">
        <v>5</v>
      </c>
      <c r="F116" s="11"/>
      <c r="G116" s="13"/>
    </row>
    <row r="117" spans="2:7" x14ac:dyDescent="0.25">
      <c r="B117" s="15" t="s">
        <v>133</v>
      </c>
      <c r="C117" s="16" t="s">
        <v>134</v>
      </c>
      <c r="D117" s="11" t="s">
        <v>103</v>
      </c>
      <c r="E117" s="11">
        <v>5</v>
      </c>
      <c r="F117" s="11"/>
      <c r="G117" s="13"/>
    </row>
    <row r="118" spans="2:7" x14ac:dyDescent="0.25">
      <c r="B118" s="15" t="s">
        <v>135</v>
      </c>
      <c r="C118" s="16" t="s">
        <v>136</v>
      </c>
      <c r="D118" s="11" t="s">
        <v>103</v>
      </c>
      <c r="E118" s="11">
        <v>5</v>
      </c>
      <c r="F118" s="11"/>
      <c r="G118" s="13"/>
    </row>
    <row r="119" spans="2:7" x14ac:dyDescent="0.25">
      <c r="B119" s="15" t="s">
        <v>137</v>
      </c>
      <c r="C119" s="39" t="s">
        <v>138</v>
      </c>
      <c r="D119" s="11" t="s">
        <v>103</v>
      </c>
      <c r="E119" s="11">
        <v>5</v>
      </c>
      <c r="F119" s="11"/>
      <c r="G119" s="13"/>
    </row>
    <row r="120" spans="2:7" x14ac:dyDescent="0.25">
      <c r="B120" s="15" t="s">
        <v>139</v>
      </c>
      <c r="C120" s="49" t="s">
        <v>140</v>
      </c>
      <c r="D120" s="11" t="s">
        <v>103</v>
      </c>
      <c r="E120" s="11">
        <v>5</v>
      </c>
      <c r="F120" s="11"/>
      <c r="G120" s="13"/>
    </row>
    <row r="121" spans="2:7" x14ac:dyDescent="0.25">
      <c r="B121" s="15" t="s">
        <v>141</v>
      </c>
      <c r="C121" s="39" t="s">
        <v>142</v>
      </c>
      <c r="D121" s="11" t="s">
        <v>103</v>
      </c>
      <c r="E121" s="11">
        <v>5</v>
      </c>
      <c r="F121" s="11"/>
      <c r="G121" s="13"/>
    </row>
    <row r="122" spans="2:7" x14ac:dyDescent="0.25">
      <c r="B122" s="15" t="s">
        <v>143</v>
      </c>
      <c r="C122" s="17" t="s">
        <v>144</v>
      </c>
      <c r="D122" s="11" t="s">
        <v>145</v>
      </c>
      <c r="E122" s="11">
        <v>250</v>
      </c>
      <c r="F122" s="11"/>
      <c r="G122" s="13"/>
    </row>
    <row r="123" spans="2:7" x14ac:dyDescent="0.25">
      <c r="B123" s="15" t="s">
        <v>146</v>
      </c>
      <c r="C123" s="17" t="s">
        <v>147</v>
      </c>
      <c r="D123" s="11" t="s">
        <v>145</v>
      </c>
      <c r="E123" s="11">
        <v>125</v>
      </c>
      <c r="F123" s="11"/>
      <c r="G123" s="13"/>
    </row>
    <row r="124" spans="2:7" x14ac:dyDescent="0.25">
      <c r="B124" s="15" t="s">
        <v>148</v>
      </c>
      <c r="C124" s="17" t="s">
        <v>149</v>
      </c>
      <c r="D124" s="11" t="s">
        <v>103</v>
      </c>
      <c r="E124" s="11">
        <v>5</v>
      </c>
      <c r="F124" s="11"/>
      <c r="G124" s="13"/>
    </row>
    <row r="125" spans="2:7" x14ac:dyDescent="0.25">
      <c r="B125" s="15" t="s">
        <v>150</v>
      </c>
      <c r="C125" s="17" t="s">
        <v>151</v>
      </c>
      <c r="D125" s="11" t="s">
        <v>103</v>
      </c>
      <c r="E125" s="11">
        <v>5</v>
      </c>
      <c r="F125" s="11"/>
      <c r="G125" s="13"/>
    </row>
    <row r="126" spans="2:7" x14ac:dyDescent="0.25">
      <c r="B126" s="15" t="s">
        <v>148</v>
      </c>
      <c r="C126" s="17" t="s">
        <v>152</v>
      </c>
      <c r="D126" s="11" t="s">
        <v>103</v>
      </c>
      <c r="E126" s="11">
        <v>5</v>
      </c>
      <c r="F126" s="11"/>
      <c r="G126" s="13"/>
    </row>
    <row r="127" spans="2:7" x14ac:dyDescent="0.25">
      <c r="B127" s="15"/>
      <c r="C127" s="39"/>
      <c r="D127" s="11"/>
      <c r="E127" s="11"/>
      <c r="F127" s="11"/>
      <c r="G127" s="13"/>
    </row>
    <row r="128" spans="2:7" x14ac:dyDescent="0.25">
      <c r="B128" s="14" t="s">
        <v>153</v>
      </c>
      <c r="C128" s="44" t="s">
        <v>154</v>
      </c>
      <c r="D128" s="12"/>
      <c r="E128" s="12"/>
      <c r="F128" s="12"/>
      <c r="G128" s="48"/>
    </row>
    <row r="129" spans="2:7" x14ac:dyDescent="0.25">
      <c r="B129" s="15" t="s">
        <v>34</v>
      </c>
      <c r="C129" s="17" t="s">
        <v>155</v>
      </c>
      <c r="D129" s="11" t="s">
        <v>156</v>
      </c>
      <c r="E129" s="11">
        <v>1</v>
      </c>
      <c r="F129" s="11">
        <v>20000000</v>
      </c>
      <c r="G129" s="13"/>
    </row>
    <row r="130" spans="2:7" x14ac:dyDescent="0.25">
      <c r="B130" s="15"/>
      <c r="C130" s="39"/>
      <c r="D130" s="16"/>
      <c r="E130" s="11"/>
      <c r="F130" s="11"/>
      <c r="G130" s="13"/>
    </row>
    <row r="131" spans="2:7" x14ac:dyDescent="0.25">
      <c r="B131" s="15" t="s">
        <v>37</v>
      </c>
      <c r="C131" s="17" t="s">
        <v>157</v>
      </c>
      <c r="D131" s="16"/>
      <c r="E131" s="11"/>
      <c r="F131" s="11"/>
      <c r="G131" s="13"/>
    </row>
    <row r="132" spans="2:7" ht="16" thickBot="1" x14ac:dyDescent="0.3">
      <c r="B132" s="15"/>
      <c r="C132" s="39" t="s">
        <v>158</v>
      </c>
      <c r="D132" s="11" t="s">
        <v>159</v>
      </c>
      <c r="E132" s="11"/>
      <c r="F132" s="11"/>
      <c r="G132" s="13"/>
    </row>
    <row r="133" spans="2:7" ht="16" thickBot="1" x14ac:dyDescent="0.3">
      <c r="B133" s="165" t="s">
        <v>160</v>
      </c>
      <c r="C133" s="166"/>
      <c r="D133" s="166"/>
      <c r="E133" s="166"/>
      <c r="F133" s="167"/>
      <c r="G133" s="37"/>
    </row>
    <row r="134" spans="2:7" ht="16" thickBot="1" x14ac:dyDescent="0.3">
      <c r="B134" s="168" t="s">
        <v>161</v>
      </c>
      <c r="C134" s="168"/>
    </row>
    <row r="135" spans="2:7" ht="31.5" thickBot="1" x14ac:dyDescent="0.3">
      <c r="B135" s="6" t="s">
        <v>26</v>
      </c>
      <c r="C135" s="7" t="s">
        <v>4</v>
      </c>
      <c r="D135" s="7" t="s">
        <v>27</v>
      </c>
      <c r="E135" s="8" t="s">
        <v>28</v>
      </c>
      <c r="F135" s="7" t="s">
        <v>29</v>
      </c>
      <c r="G135" s="7" t="s">
        <v>30</v>
      </c>
    </row>
    <row r="136" spans="2:7" x14ac:dyDescent="0.25">
      <c r="B136" s="9">
        <v>2500</v>
      </c>
      <c r="C136" s="50" t="s">
        <v>162</v>
      </c>
      <c r="D136" s="46"/>
      <c r="E136" s="46"/>
      <c r="F136" s="25"/>
      <c r="G136" s="47"/>
    </row>
    <row r="137" spans="2:7" x14ac:dyDescent="0.25">
      <c r="B137" s="15"/>
      <c r="C137" s="10" t="s">
        <v>163</v>
      </c>
      <c r="D137" s="12"/>
      <c r="E137" s="12"/>
      <c r="F137" s="11"/>
      <c r="G137" s="48"/>
    </row>
    <row r="138" spans="2:7" x14ac:dyDescent="0.25">
      <c r="B138" s="15">
        <v>25.01</v>
      </c>
      <c r="C138" s="16" t="s">
        <v>164</v>
      </c>
      <c r="D138" s="16"/>
      <c r="E138" s="11"/>
      <c r="F138" s="11"/>
      <c r="G138" s="13"/>
    </row>
    <row r="139" spans="2:7" ht="18.5" x14ac:dyDescent="0.25">
      <c r="B139" s="15" t="s">
        <v>37</v>
      </c>
      <c r="C139" s="16" t="s">
        <v>165</v>
      </c>
      <c r="D139" s="11" t="s">
        <v>394</v>
      </c>
      <c r="E139" s="11">
        <v>200</v>
      </c>
      <c r="F139" s="11"/>
      <c r="G139" s="13"/>
    </row>
    <row r="140" spans="2:7" x14ac:dyDescent="0.25">
      <c r="B140" s="15"/>
      <c r="C140" s="16"/>
      <c r="D140" s="11"/>
      <c r="E140" s="11"/>
      <c r="F140" s="11"/>
      <c r="G140" s="13"/>
    </row>
    <row r="141" spans="2:7" ht="18.5" x14ac:dyDescent="0.25">
      <c r="B141" s="15">
        <v>25.07</v>
      </c>
      <c r="C141" s="16" t="s">
        <v>166</v>
      </c>
      <c r="D141" s="11" t="s">
        <v>393</v>
      </c>
      <c r="E141" s="11">
        <v>80</v>
      </c>
      <c r="F141" s="11"/>
      <c r="G141" s="13"/>
    </row>
    <row r="142" spans="2:7" x14ac:dyDescent="0.25">
      <c r="B142" s="15"/>
      <c r="C142" s="16"/>
      <c r="D142" s="11"/>
      <c r="E142" s="11"/>
      <c r="F142" s="11"/>
      <c r="G142" s="13"/>
    </row>
    <row r="143" spans="2:7" ht="16" thickBot="1" x14ac:dyDescent="0.3">
      <c r="B143" s="15"/>
      <c r="C143" s="16"/>
      <c r="D143" s="11"/>
      <c r="E143" s="11"/>
      <c r="F143" s="11"/>
      <c r="G143" s="13"/>
    </row>
    <row r="144" spans="2:7" ht="16" thickBot="1" x14ac:dyDescent="0.3">
      <c r="B144" s="165" t="s">
        <v>167</v>
      </c>
      <c r="C144" s="166"/>
      <c r="D144" s="166"/>
      <c r="E144" s="166"/>
      <c r="F144" s="167"/>
      <c r="G144" s="7"/>
    </row>
    <row r="145" spans="2:7" ht="16" thickBot="1" x14ac:dyDescent="0.3">
      <c r="B145" s="168" t="s">
        <v>168</v>
      </c>
      <c r="C145" s="168"/>
    </row>
    <row r="146" spans="2:7" ht="31.5" thickBot="1" x14ac:dyDescent="0.3">
      <c r="B146" s="6" t="s">
        <v>26</v>
      </c>
      <c r="C146" s="7" t="s">
        <v>4</v>
      </c>
      <c r="D146" s="7" t="s">
        <v>27</v>
      </c>
      <c r="E146" s="8" t="s">
        <v>28</v>
      </c>
      <c r="F146" s="7" t="s">
        <v>29</v>
      </c>
      <c r="G146" s="7" t="s">
        <v>30</v>
      </c>
    </row>
    <row r="147" spans="2:7" x14ac:dyDescent="0.25">
      <c r="B147" s="9">
        <v>2600</v>
      </c>
      <c r="C147" s="50" t="s">
        <v>12</v>
      </c>
      <c r="D147" s="46"/>
      <c r="E147" s="46"/>
      <c r="F147" s="46"/>
      <c r="G147" s="47"/>
    </row>
    <row r="148" spans="2:7" x14ac:dyDescent="0.25">
      <c r="B148" s="15">
        <v>26.01</v>
      </c>
      <c r="C148" s="16" t="s">
        <v>169</v>
      </c>
      <c r="D148" s="11"/>
      <c r="E148" s="11"/>
      <c r="F148" s="11"/>
      <c r="G148" s="13"/>
    </row>
    <row r="149" spans="2:7" x14ac:dyDescent="0.25">
      <c r="B149" s="15" t="s">
        <v>34</v>
      </c>
      <c r="C149" s="16" t="s">
        <v>170</v>
      </c>
      <c r="D149" s="11" t="s">
        <v>171</v>
      </c>
      <c r="E149" s="11">
        <f>6*6*2*4</f>
        <v>288</v>
      </c>
      <c r="F149" s="11"/>
      <c r="G149" s="13"/>
    </row>
    <row r="150" spans="2:7" x14ac:dyDescent="0.25">
      <c r="B150" s="15"/>
      <c r="C150" s="16" t="s">
        <v>172</v>
      </c>
      <c r="D150" s="11"/>
      <c r="E150" s="11"/>
      <c r="F150" s="11"/>
      <c r="G150" s="13"/>
    </row>
    <row r="151" spans="2:7" x14ac:dyDescent="0.25">
      <c r="B151" s="15"/>
      <c r="C151" s="16"/>
      <c r="D151" s="11"/>
      <c r="E151" s="11"/>
      <c r="F151" s="11"/>
      <c r="G151" s="13"/>
    </row>
    <row r="152" spans="2:7" ht="18.5" x14ac:dyDescent="0.25">
      <c r="B152" s="15" t="s">
        <v>37</v>
      </c>
      <c r="C152" s="16" t="s">
        <v>173</v>
      </c>
      <c r="D152" s="11" t="s">
        <v>393</v>
      </c>
      <c r="E152" s="11">
        <v>45</v>
      </c>
      <c r="F152" s="11"/>
      <c r="G152" s="13"/>
    </row>
    <row r="153" spans="2:7" x14ac:dyDescent="0.25">
      <c r="B153" s="15"/>
      <c r="C153" s="39"/>
      <c r="D153" s="11"/>
      <c r="E153" s="11"/>
      <c r="F153" s="11"/>
      <c r="G153" s="13"/>
    </row>
    <row r="154" spans="2:7" ht="18.5" x14ac:dyDescent="0.25">
      <c r="B154" s="15">
        <v>26.02</v>
      </c>
      <c r="C154" s="16" t="s">
        <v>174</v>
      </c>
      <c r="D154" s="11" t="s">
        <v>394</v>
      </c>
      <c r="E154" s="11">
        <v>200</v>
      </c>
      <c r="F154" s="11"/>
      <c r="G154" s="13"/>
    </row>
    <row r="155" spans="2:7" x14ac:dyDescent="0.25">
      <c r="B155" s="15"/>
      <c r="C155" s="16"/>
      <c r="D155" s="11"/>
      <c r="E155" s="11"/>
      <c r="F155" s="11"/>
      <c r="G155" s="13"/>
    </row>
    <row r="156" spans="2:7" x14ac:dyDescent="0.25">
      <c r="B156" s="15">
        <v>26.03</v>
      </c>
      <c r="C156" s="16" t="s">
        <v>175</v>
      </c>
      <c r="D156" s="11"/>
      <c r="E156" s="11"/>
      <c r="F156" s="11"/>
      <c r="G156" s="13"/>
    </row>
    <row r="157" spans="2:7" x14ac:dyDescent="0.25">
      <c r="B157" s="15"/>
      <c r="C157" s="16"/>
      <c r="D157" s="11"/>
      <c r="E157" s="11"/>
      <c r="F157" s="11"/>
      <c r="G157" s="13"/>
    </row>
    <row r="158" spans="2:7" x14ac:dyDescent="0.25">
      <c r="B158" s="15" t="s">
        <v>37</v>
      </c>
      <c r="C158" s="16" t="s">
        <v>395</v>
      </c>
      <c r="D158" s="11"/>
      <c r="E158" s="11"/>
      <c r="F158" s="11"/>
      <c r="G158" s="13"/>
    </row>
    <row r="159" spans="2:7" x14ac:dyDescent="0.25">
      <c r="B159" s="15"/>
      <c r="C159" s="16" t="s">
        <v>176</v>
      </c>
      <c r="D159" s="11"/>
      <c r="E159" s="11"/>
      <c r="F159" s="11"/>
      <c r="G159" s="13"/>
    </row>
    <row r="160" spans="2:7" ht="18.5" x14ac:dyDescent="0.25">
      <c r="B160" s="15"/>
      <c r="C160" s="16" t="s">
        <v>177</v>
      </c>
      <c r="D160" s="11" t="s">
        <v>393</v>
      </c>
      <c r="E160" s="11">
        <v>120</v>
      </c>
      <c r="F160" s="11"/>
      <c r="G160" s="13"/>
    </row>
    <row r="161" spans="2:7" x14ac:dyDescent="0.25">
      <c r="B161" s="15"/>
      <c r="C161" s="16"/>
      <c r="D161" s="11"/>
      <c r="E161" s="11"/>
      <c r="F161" s="11"/>
      <c r="G161" s="13"/>
    </row>
    <row r="162" spans="2:7" ht="18.5" x14ac:dyDescent="0.25">
      <c r="B162" s="15">
        <v>26.04</v>
      </c>
      <c r="C162" s="16" t="s">
        <v>178</v>
      </c>
      <c r="D162" s="11" t="s">
        <v>394</v>
      </c>
      <c r="E162" s="11">
        <v>350</v>
      </c>
      <c r="F162" s="11"/>
      <c r="G162" s="13"/>
    </row>
    <row r="163" spans="2:7" x14ac:dyDescent="0.25">
      <c r="B163" s="15"/>
      <c r="C163" s="16"/>
      <c r="D163" s="16"/>
      <c r="E163" s="11"/>
      <c r="F163" s="11"/>
      <c r="G163" s="13"/>
    </row>
    <row r="164" spans="2:7" ht="16" thickBot="1" x14ac:dyDescent="0.3">
      <c r="B164" s="15"/>
      <c r="C164" s="49"/>
      <c r="D164" s="11"/>
      <c r="E164" s="11"/>
      <c r="F164" s="11"/>
      <c r="G164" s="13"/>
    </row>
    <row r="165" spans="2:7" ht="16" thickBot="1" x14ac:dyDescent="0.3">
      <c r="B165" s="165" t="s">
        <v>179</v>
      </c>
      <c r="C165" s="166"/>
      <c r="D165" s="166"/>
      <c r="E165" s="166"/>
      <c r="F165" s="167"/>
      <c r="G165" s="7"/>
    </row>
    <row r="166" spans="2:7" ht="16" thickBot="1" x14ac:dyDescent="0.3">
      <c r="B166" s="176" t="s">
        <v>180</v>
      </c>
      <c r="C166" s="176"/>
      <c r="D166" s="51"/>
      <c r="E166" s="52"/>
      <c r="F166" s="2"/>
      <c r="G166" s="53"/>
    </row>
    <row r="167" spans="2:7" s="5" customFormat="1" ht="31.5" thickBot="1" x14ac:dyDescent="0.3">
      <c r="B167" s="6" t="s">
        <v>26</v>
      </c>
      <c r="C167" s="7" t="s">
        <v>4</v>
      </c>
      <c r="D167" s="7" t="s">
        <v>27</v>
      </c>
      <c r="E167" s="8" t="s">
        <v>28</v>
      </c>
      <c r="F167" s="7" t="s">
        <v>29</v>
      </c>
      <c r="G167" s="7" t="s">
        <v>30</v>
      </c>
    </row>
    <row r="168" spans="2:7" x14ac:dyDescent="0.25">
      <c r="B168" s="9">
        <v>3300</v>
      </c>
      <c r="C168" s="50" t="s">
        <v>13</v>
      </c>
      <c r="D168" s="46"/>
      <c r="E168" s="25"/>
      <c r="F168" s="46"/>
      <c r="G168" s="47"/>
    </row>
    <row r="169" spans="2:7" x14ac:dyDescent="0.25">
      <c r="B169" s="15" t="s">
        <v>181</v>
      </c>
      <c r="C169" s="16" t="s">
        <v>182</v>
      </c>
      <c r="D169" s="11"/>
      <c r="E169" s="11"/>
      <c r="F169" s="11"/>
      <c r="G169" s="13"/>
    </row>
    <row r="170" spans="2:7" x14ac:dyDescent="0.25">
      <c r="B170" s="15" t="s">
        <v>34</v>
      </c>
      <c r="C170" s="16" t="s">
        <v>183</v>
      </c>
      <c r="D170" s="11"/>
      <c r="E170" s="11"/>
      <c r="F170" s="11"/>
      <c r="G170" s="13"/>
    </row>
    <row r="171" spans="2:7" x14ac:dyDescent="0.25">
      <c r="B171" s="15"/>
      <c r="C171" s="16" t="s">
        <v>184</v>
      </c>
      <c r="D171" s="11"/>
      <c r="E171" s="11"/>
      <c r="F171" s="11"/>
      <c r="G171" s="13"/>
    </row>
    <row r="172" spans="2:7" x14ac:dyDescent="0.25">
      <c r="B172" s="15" t="s">
        <v>116</v>
      </c>
      <c r="C172" s="16" t="s">
        <v>185</v>
      </c>
      <c r="D172" s="54" t="s">
        <v>393</v>
      </c>
      <c r="E172" s="11">
        <v>1</v>
      </c>
      <c r="F172" s="54"/>
      <c r="G172" s="13"/>
    </row>
    <row r="173" spans="2:7" x14ac:dyDescent="0.25">
      <c r="B173" s="15"/>
      <c r="C173" s="16"/>
      <c r="D173" s="11"/>
      <c r="E173" s="11"/>
      <c r="F173" s="11"/>
      <c r="G173" s="13"/>
    </row>
    <row r="174" spans="2:7" x14ac:dyDescent="0.25">
      <c r="B174" s="15" t="s">
        <v>186</v>
      </c>
      <c r="C174" s="16" t="s">
        <v>187</v>
      </c>
      <c r="D174" s="54" t="s">
        <v>393</v>
      </c>
      <c r="E174" s="11">
        <f>(400*14*3.5)</f>
        <v>19600</v>
      </c>
      <c r="F174" s="54"/>
      <c r="G174" s="13"/>
    </row>
    <row r="175" spans="2:7" x14ac:dyDescent="0.25">
      <c r="B175" s="15"/>
      <c r="C175" s="16"/>
      <c r="D175" s="54"/>
      <c r="E175" s="11"/>
      <c r="F175" s="54"/>
      <c r="G175" s="13"/>
    </row>
    <row r="176" spans="2:7" x14ac:dyDescent="0.25">
      <c r="B176" s="15" t="s">
        <v>188</v>
      </c>
      <c r="C176" s="34" t="s">
        <v>189</v>
      </c>
      <c r="D176" s="16"/>
      <c r="E176" s="11"/>
      <c r="F176" s="11"/>
      <c r="G176" s="13"/>
    </row>
    <row r="177" spans="2:7" x14ac:dyDescent="0.25">
      <c r="B177" s="15"/>
      <c r="C177" s="55" t="s">
        <v>190</v>
      </c>
      <c r="D177" s="16"/>
      <c r="E177" s="11"/>
      <c r="F177" s="11"/>
      <c r="G177" s="13"/>
    </row>
    <row r="178" spans="2:7" x14ac:dyDescent="0.25">
      <c r="B178" s="15" t="s">
        <v>34</v>
      </c>
      <c r="C178" s="55" t="s">
        <v>191</v>
      </c>
      <c r="D178" s="54" t="s">
        <v>393</v>
      </c>
      <c r="E178" s="11">
        <v>100</v>
      </c>
      <c r="F178" s="54"/>
      <c r="G178" s="13"/>
    </row>
    <row r="179" spans="2:7" x14ac:dyDescent="0.25">
      <c r="B179" s="15"/>
      <c r="C179" s="55"/>
      <c r="D179" s="54"/>
      <c r="E179" s="11"/>
      <c r="F179" s="54"/>
      <c r="G179" s="13"/>
    </row>
    <row r="180" spans="2:7" x14ac:dyDescent="0.25">
      <c r="B180" s="15" t="s">
        <v>192</v>
      </c>
      <c r="C180" s="34" t="s">
        <v>193</v>
      </c>
      <c r="D180" s="16"/>
      <c r="E180" s="11"/>
      <c r="F180" s="11"/>
      <c r="G180" s="13"/>
    </row>
    <row r="181" spans="2:7" x14ac:dyDescent="0.25">
      <c r="B181" s="15" t="s">
        <v>34</v>
      </c>
      <c r="C181" s="55" t="s">
        <v>194</v>
      </c>
      <c r="D181" s="54" t="s">
        <v>393</v>
      </c>
      <c r="E181" s="11">
        <v>150</v>
      </c>
      <c r="F181" s="54"/>
      <c r="G181" s="13"/>
    </row>
    <row r="182" spans="2:7" x14ac:dyDescent="0.25">
      <c r="B182" s="15"/>
      <c r="C182" s="55"/>
      <c r="D182" s="54"/>
      <c r="E182" s="11"/>
      <c r="F182" s="54"/>
      <c r="G182" s="13"/>
    </row>
    <row r="183" spans="2:7" x14ac:dyDescent="0.25">
      <c r="B183" s="15" t="s">
        <v>37</v>
      </c>
      <c r="C183" s="55" t="s">
        <v>195</v>
      </c>
      <c r="D183" s="54" t="s">
        <v>393</v>
      </c>
      <c r="E183" s="11">
        <v>100</v>
      </c>
      <c r="F183" s="54"/>
      <c r="G183" s="13"/>
    </row>
    <row r="184" spans="2:7" x14ac:dyDescent="0.25">
      <c r="B184" s="15"/>
      <c r="C184" s="55"/>
      <c r="D184" s="54"/>
      <c r="E184" s="11"/>
      <c r="F184" s="54"/>
      <c r="G184" s="13"/>
    </row>
    <row r="185" spans="2:7" x14ac:dyDescent="0.25">
      <c r="B185" s="15" t="s">
        <v>196</v>
      </c>
      <c r="C185" s="16" t="s">
        <v>197</v>
      </c>
      <c r="D185" s="54"/>
      <c r="E185" s="11"/>
      <c r="F185" s="54"/>
      <c r="G185" s="13"/>
    </row>
    <row r="186" spans="2:7" x14ac:dyDescent="0.25">
      <c r="B186" s="15"/>
      <c r="C186" s="16" t="s">
        <v>198</v>
      </c>
      <c r="D186" s="54" t="s">
        <v>393</v>
      </c>
      <c r="E186" s="11">
        <f>400*15*0.15</f>
        <v>900</v>
      </c>
      <c r="F186" s="54"/>
      <c r="G186" s="13"/>
    </row>
    <row r="187" spans="2:7" x14ac:dyDescent="0.25">
      <c r="B187" s="15"/>
      <c r="C187" s="16"/>
      <c r="D187" s="54"/>
      <c r="E187" s="11"/>
      <c r="F187" s="54"/>
      <c r="G187" s="13"/>
    </row>
    <row r="188" spans="2:7" x14ac:dyDescent="0.25">
      <c r="B188" s="15">
        <v>33.1</v>
      </c>
      <c r="C188" s="39" t="s">
        <v>199</v>
      </c>
      <c r="D188" s="54"/>
      <c r="E188" s="11"/>
      <c r="F188" s="54"/>
      <c r="G188" s="13"/>
    </row>
    <row r="189" spans="2:7" x14ac:dyDescent="0.25">
      <c r="B189" s="15" t="s">
        <v>34</v>
      </c>
      <c r="C189" s="39" t="s">
        <v>200</v>
      </c>
      <c r="D189" s="54" t="s">
        <v>394</v>
      </c>
      <c r="E189" s="11">
        <f>400*12</f>
        <v>4800</v>
      </c>
      <c r="F189" s="54"/>
      <c r="G189" s="13"/>
    </row>
    <row r="190" spans="2:7" x14ac:dyDescent="0.25">
      <c r="B190" s="15"/>
      <c r="C190" s="39"/>
      <c r="D190" s="54"/>
      <c r="E190" s="11"/>
      <c r="F190" s="54"/>
      <c r="G190" s="13"/>
    </row>
    <row r="191" spans="2:7" x14ac:dyDescent="0.25">
      <c r="B191" s="15" t="s">
        <v>391</v>
      </c>
      <c r="C191" s="16" t="s">
        <v>392</v>
      </c>
      <c r="D191" s="54" t="s">
        <v>393</v>
      </c>
      <c r="E191" s="11">
        <v>4000</v>
      </c>
      <c r="F191" s="54"/>
      <c r="G191" s="13"/>
    </row>
    <row r="192" spans="2:7" ht="16" thickBot="1" x14ac:dyDescent="0.3">
      <c r="B192" s="14"/>
      <c r="C192" s="36"/>
      <c r="D192" s="12"/>
      <c r="E192" s="11"/>
      <c r="F192" s="12"/>
      <c r="G192" s="48"/>
    </row>
    <row r="193" spans="2:7" ht="16" thickBot="1" x14ac:dyDescent="0.3">
      <c r="B193" s="165" t="s">
        <v>201</v>
      </c>
      <c r="C193" s="166"/>
      <c r="D193" s="166"/>
      <c r="E193" s="166"/>
      <c r="F193" s="167"/>
      <c r="G193" s="56"/>
    </row>
    <row r="194" spans="2:7" ht="16" thickBot="1" x14ac:dyDescent="0.3">
      <c r="B194" s="176" t="s">
        <v>202</v>
      </c>
      <c r="C194" s="176"/>
    </row>
    <row r="195" spans="2:7" ht="31.5" thickBot="1" x14ac:dyDescent="0.3">
      <c r="B195" s="6" t="s">
        <v>26</v>
      </c>
      <c r="C195" s="7" t="s">
        <v>4</v>
      </c>
      <c r="D195" s="7" t="s">
        <v>27</v>
      </c>
      <c r="E195" s="8" t="s">
        <v>28</v>
      </c>
      <c r="F195" s="7" t="s">
        <v>29</v>
      </c>
      <c r="G195" s="7" t="s">
        <v>30</v>
      </c>
    </row>
    <row r="196" spans="2:7" x14ac:dyDescent="0.25">
      <c r="B196" s="9">
        <v>3400</v>
      </c>
      <c r="C196" s="57" t="s">
        <v>203</v>
      </c>
      <c r="D196" s="58"/>
      <c r="E196" s="25"/>
      <c r="F196" s="58"/>
      <c r="G196" s="59"/>
    </row>
    <row r="197" spans="2:7" x14ac:dyDescent="0.25">
      <c r="B197" s="60" t="s">
        <v>204</v>
      </c>
      <c r="C197" s="34" t="s">
        <v>205</v>
      </c>
      <c r="D197" s="54"/>
      <c r="E197" s="11"/>
      <c r="F197" s="54"/>
      <c r="G197" s="13"/>
    </row>
    <row r="198" spans="2:7" x14ac:dyDescent="0.25">
      <c r="B198" s="60"/>
      <c r="C198" s="34" t="s">
        <v>206</v>
      </c>
      <c r="D198" s="54"/>
      <c r="E198" s="11"/>
      <c r="F198" s="54"/>
      <c r="G198" s="13"/>
    </row>
    <row r="199" spans="2:7" x14ac:dyDescent="0.25">
      <c r="B199" s="60"/>
      <c r="C199" s="34" t="s">
        <v>207</v>
      </c>
      <c r="D199" s="54"/>
      <c r="E199" s="20"/>
      <c r="F199" s="54"/>
      <c r="G199" s="13"/>
    </row>
    <row r="200" spans="2:7" x14ac:dyDescent="0.25">
      <c r="B200" s="60" t="s">
        <v>34</v>
      </c>
      <c r="C200" s="34" t="s">
        <v>208</v>
      </c>
      <c r="D200" s="54"/>
      <c r="E200" s="11"/>
      <c r="F200" s="54"/>
      <c r="G200" s="13"/>
    </row>
    <row r="201" spans="2:7" x14ac:dyDescent="0.25">
      <c r="B201" s="60" t="s">
        <v>116</v>
      </c>
      <c r="C201" s="34" t="s">
        <v>209</v>
      </c>
      <c r="D201" s="54" t="s">
        <v>393</v>
      </c>
      <c r="E201" s="11">
        <f>400*12*0.15</f>
        <v>720</v>
      </c>
      <c r="F201" s="54"/>
      <c r="G201" s="13"/>
    </row>
    <row r="202" spans="2:7" x14ac:dyDescent="0.25">
      <c r="B202" s="60"/>
      <c r="C202" s="34"/>
      <c r="D202" s="54"/>
      <c r="E202" s="11"/>
      <c r="F202" s="54"/>
      <c r="G202" s="13"/>
    </row>
    <row r="203" spans="2:7" x14ac:dyDescent="0.25">
      <c r="B203" s="60" t="s">
        <v>39</v>
      </c>
      <c r="C203" s="34" t="s">
        <v>210</v>
      </c>
      <c r="D203" s="54"/>
      <c r="E203" s="11"/>
      <c r="F203" s="54"/>
      <c r="G203" s="13"/>
    </row>
    <row r="204" spans="2:7" x14ac:dyDescent="0.25">
      <c r="B204" s="60" t="s">
        <v>186</v>
      </c>
      <c r="C204" s="34" t="s">
        <v>211</v>
      </c>
      <c r="D204" s="54" t="s">
        <v>393</v>
      </c>
      <c r="E204" s="11">
        <f>400*10*0.15</f>
        <v>600</v>
      </c>
      <c r="F204" s="54"/>
      <c r="G204" s="13"/>
    </row>
    <row r="205" spans="2:7" ht="16" thickBot="1" x14ac:dyDescent="0.3">
      <c r="B205" s="61"/>
      <c r="C205" s="62"/>
      <c r="D205" s="63"/>
      <c r="E205" s="64"/>
      <c r="F205" s="63"/>
      <c r="G205" s="65"/>
    </row>
    <row r="206" spans="2:7" ht="16" thickBot="1" x14ac:dyDescent="0.3">
      <c r="B206" s="165" t="s">
        <v>212</v>
      </c>
      <c r="C206" s="166"/>
      <c r="D206" s="166"/>
      <c r="E206" s="166"/>
      <c r="F206" s="167"/>
      <c r="G206" s="7"/>
    </row>
    <row r="207" spans="2:7" ht="16" thickBot="1" x14ac:dyDescent="0.3">
      <c r="B207" s="176" t="s">
        <v>202</v>
      </c>
      <c r="C207" s="176"/>
    </row>
    <row r="208" spans="2:7" ht="31.5" thickBot="1" x14ac:dyDescent="0.3">
      <c r="B208" s="6" t="s">
        <v>26</v>
      </c>
      <c r="C208" s="7" t="s">
        <v>4</v>
      </c>
      <c r="D208" s="7" t="s">
        <v>27</v>
      </c>
      <c r="E208" s="8" t="s">
        <v>28</v>
      </c>
      <c r="F208" s="7" t="s">
        <v>29</v>
      </c>
      <c r="G208" s="7" t="s">
        <v>30</v>
      </c>
    </row>
    <row r="209" spans="2:7" x14ac:dyDescent="0.25">
      <c r="B209" s="9">
        <v>3600</v>
      </c>
      <c r="C209" s="57" t="s">
        <v>15</v>
      </c>
      <c r="D209" s="58"/>
      <c r="E209" s="25"/>
      <c r="F209" s="58"/>
      <c r="G209" s="59"/>
    </row>
    <row r="210" spans="2:7" x14ac:dyDescent="0.25">
      <c r="B210" s="60">
        <v>36.01</v>
      </c>
      <c r="C210" s="34" t="s">
        <v>213</v>
      </c>
      <c r="D210" s="54"/>
      <c r="E210" s="11"/>
      <c r="F210" s="54"/>
      <c r="G210" s="13"/>
    </row>
    <row r="211" spans="2:7" ht="46.5" x14ac:dyDescent="0.25">
      <c r="B211" s="60" t="s">
        <v>34</v>
      </c>
      <c r="C211" s="34" t="s">
        <v>214</v>
      </c>
      <c r="D211" s="54" t="s">
        <v>393</v>
      </c>
      <c r="E211" s="11">
        <v>800</v>
      </c>
      <c r="F211" s="54"/>
      <c r="G211" s="13"/>
    </row>
    <row r="212" spans="2:7" x14ac:dyDescent="0.25">
      <c r="B212" s="60"/>
      <c r="C212" s="34"/>
      <c r="D212" s="54"/>
      <c r="E212" s="20"/>
      <c r="F212" s="54"/>
      <c r="G212" s="13"/>
    </row>
    <row r="213" spans="2:7" ht="16" thickBot="1" x14ac:dyDescent="0.3">
      <c r="B213" s="61"/>
      <c r="C213" s="62"/>
      <c r="D213" s="63"/>
      <c r="E213" s="64"/>
      <c r="F213" s="63"/>
      <c r="G213" s="65"/>
    </row>
    <row r="214" spans="2:7" ht="16" thickBot="1" x14ac:dyDescent="0.3">
      <c r="B214" s="165" t="s">
        <v>215</v>
      </c>
      <c r="C214" s="166"/>
      <c r="D214" s="166"/>
      <c r="E214" s="166"/>
      <c r="F214" s="167"/>
      <c r="G214" s="7"/>
    </row>
    <row r="215" spans="2:7" ht="16" thickBot="1" x14ac:dyDescent="0.3">
      <c r="B215" s="66" t="s">
        <v>216</v>
      </c>
    </row>
    <row r="216" spans="2:7" ht="31.5" thickBot="1" x14ac:dyDescent="0.3">
      <c r="B216" s="6" t="s">
        <v>26</v>
      </c>
      <c r="C216" s="7" t="s">
        <v>4</v>
      </c>
      <c r="D216" s="7" t="s">
        <v>27</v>
      </c>
      <c r="E216" s="8" t="s">
        <v>28</v>
      </c>
      <c r="F216" s="7" t="s">
        <v>29</v>
      </c>
      <c r="G216" s="7" t="s">
        <v>30</v>
      </c>
    </row>
    <row r="217" spans="2:7" x14ac:dyDescent="0.25">
      <c r="B217" s="9">
        <v>4000</v>
      </c>
      <c r="C217" s="57" t="s">
        <v>16</v>
      </c>
      <c r="D217" s="58"/>
      <c r="E217" s="25"/>
      <c r="F217" s="58"/>
      <c r="G217" s="59"/>
    </row>
    <row r="218" spans="2:7" x14ac:dyDescent="0.25">
      <c r="B218" s="9">
        <v>4100</v>
      </c>
      <c r="C218" s="33" t="s">
        <v>217</v>
      </c>
      <c r="D218" s="54"/>
      <c r="E218" s="11"/>
      <c r="F218" s="54"/>
      <c r="G218" s="13"/>
    </row>
    <row r="219" spans="2:7" ht="31" x14ac:dyDescent="0.25">
      <c r="B219" s="60" t="s">
        <v>218</v>
      </c>
      <c r="C219" s="34" t="s">
        <v>219</v>
      </c>
      <c r="D219" s="54"/>
      <c r="E219" s="11"/>
      <c r="F219" s="54"/>
      <c r="G219" s="13"/>
    </row>
    <row r="220" spans="2:7" x14ac:dyDescent="0.25">
      <c r="B220" s="60"/>
      <c r="C220" s="34"/>
      <c r="D220" s="54"/>
      <c r="E220" s="11"/>
      <c r="F220" s="54"/>
      <c r="G220" s="13"/>
    </row>
    <row r="221" spans="2:7" x14ac:dyDescent="0.25">
      <c r="B221" s="60"/>
      <c r="C221" s="34" t="s">
        <v>220</v>
      </c>
      <c r="D221" s="54" t="s">
        <v>221</v>
      </c>
      <c r="E221" s="54">
        <f>400*9.8*0.8</f>
        <v>3136.0000000000005</v>
      </c>
      <c r="F221" s="54"/>
      <c r="G221" s="13"/>
    </row>
    <row r="222" spans="2:7" x14ac:dyDescent="0.25">
      <c r="B222" s="60"/>
      <c r="C222" s="34"/>
      <c r="D222" s="54"/>
      <c r="E222" s="11"/>
      <c r="F222" s="54"/>
      <c r="G222" s="13"/>
    </row>
    <row r="223" spans="2:7" x14ac:dyDescent="0.25">
      <c r="B223" s="60"/>
      <c r="C223" s="34" t="s">
        <v>222</v>
      </c>
      <c r="D223" s="54" t="s">
        <v>393</v>
      </c>
      <c r="E223" s="11">
        <f>400*9.8/250</f>
        <v>15.680000000000001</v>
      </c>
      <c r="F223" s="54"/>
      <c r="G223" s="13"/>
    </row>
    <row r="224" spans="2:7" x14ac:dyDescent="0.25">
      <c r="B224" s="60"/>
      <c r="C224" s="34"/>
      <c r="D224" s="54"/>
      <c r="E224" s="11"/>
      <c r="F224" s="54"/>
      <c r="G224" s="13"/>
    </row>
    <row r="225" spans="2:7" x14ac:dyDescent="0.25">
      <c r="B225" s="9">
        <v>4200</v>
      </c>
      <c r="C225" s="33" t="s">
        <v>223</v>
      </c>
      <c r="D225" s="54"/>
      <c r="E225" s="11"/>
      <c r="F225" s="54"/>
      <c r="G225" s="13"/>
    </row>
    <row r="226" spans="2:7" ht="31" x14ac:dyDescent="0.25">
      <c r="B226" s="60" t="s">
        <v>224</v>
      </c>
      <c r="C226" s="34" t="s">
        <v>389</v>
      </c>
      <c r="D226" s="54"/>
      <c r="E226" s="11"/>
      <c r="F226" s="54"/>
      <c r="G226" s="13"/>
    </row>
    <row r="227" spans="2:7" x14ac:dyDescent="0.25">
      <c r="B227" s="60"/>
      <c r="C227" s="34" t="s">
        <v>225</v>
      </c>
      <c r="D227" s="54" t="s">
        <v>226</v>
      </c>
      <c r="E227" s="54">
        <f>400*9.8</f>
        <v>3920.0000000000005</v>
      </c>
      <c r="F227" s="54"/>
      <c r="G227" s="13"/>
    </row>
    <row r="228" spans="2:7" x14ac:dyDescent="0.25">
      <c r="B228" s="60"/>
      <c r="C228" s="34"/>
      <c r="D228" s="54"/>
      <c r="E228" s="54"/>
      <c r="F228" s="54"/>
      <c r="G228" s="13"/>
    </row>
    <row r="229" spans="2:7" x14ac:dyDescent="0.25">
      <c r="B229" s="60"/>
      <c r="C229" s="34" t="s">
        <v>227</v>
      </c>
      <c r="D229" s="54" t="s">
        <v>226</v>
      </c>
      <c r="E229" s="54">
        <f>20*9.8</f>
        <v>196</v>
      </c>
      <c r="F229" s="54"/>
      <c r="G229" s="13"/>
    </row>
    <row r="230" spans="2:7" x14ac:dyDescent="0.25">
      <c r="B230" s="60"/>
      <c r="C230" s="34"/>
      <c r="D230" s="54"/>
      <c r="E230" s="54"/>
      <c r="F230" s="54"/>
      <c r="G230" s="13"/>
    </row>
    <row r="231" spans="2:7" x14ac:dyDescent="0.25">
      <c r="B231" s="60"/>
      <c r="C231" s="34" t="s">
        <v>228</v>
      </c>
      <c r="D231" s="54" t="s">
        <v>44</v>
      </c>
      <c r="E231" s="54">
        <v>4</v>
      </c>
      <c r="F231" s="54"/>
      <c r="G231" s="13"/>
    </row>
    <row r="232" spans="2:7" x14ac:dyDescent="0.25">
      <c r="B232" s="60"/>
      <c r="C232" s="34"/>
      <c r="D232" s="54"/>
      <c r="E232" s="54"/>
      <c r="F232" s="54"/>
      <c r="G232" s="13"/>
    </row>
    <row r="233" spans="2:7" ht="16" thickBot="1" x14ac:dyDescent="0.3">
      <c r="B233" s="61"/>
      <c r="C233" s="62"/>
      <c r="D233" s="63"/>
      <c r="E233" s="64"/>
      <c r="F233" s="63"/>
      <c r="G233" s="65"/>
    </row>
    <row r="234" spans="2:7" ht="16" thickBot="1" x14ac:dyDescent="0.3">
      <c r="B234" s="165" t="s">
        <v>229</v>
      </c>
      <c r="C234" s="166"/>
      <c r="D234" s="166"/>
      <c r="E234" s="166"/>
      <c r="F234" s="167"/>
      <c r="G234" s="56"/>
    </row>
    <row r="235" spans="2:7" ht="16" thickBot="1" x14ac:dyDescent="0.3">
      <c r="B235" s="66" t="s">
        <v>230</v>
      </c>
    </row>
    <row r="236" spans="2:7" ht="31.5" thickBot="1" x14ac:dyDescent="0.3">
      <c r="B236" s="6" t="s">
        <v>26</v>
      </c>
      <c r="C236" s="7" t="s">
        <v>4</v>
      </c>
      <c r="D236" s="7" t="s">
        <v>27</v>
      </c>
      <c r="E236" s="8" t="s">
        <v>28</v>
      </c>
      <c r="F236" s="7" t="s">
        <v>29</v>
      </c>
      <c r="G236" s="7" t="s">
        <v>30</v>
      </c>
    </row>
    <row r="237" spans="2:7" x14ac:dyDescent="0.25">
      <c r="B237" s="9">
        <v>5200</v>
      </c>
      <c r="C237" s="10" t="s">
        <v>231</v>
      </c>
      <c r="D237" s="11"/>
      <c r="E237" s="11"/>
      <c r="F237" s="11"/>
      <c r="G237" s="13"/>
    </row>
    <row r="238" spans="2:7" x14ac:dyDescent="0.25">
      <c r="B238" s="15"/>
      <c r="C238" s="16"/>
      <c r="D238" s="54"/>
      <c r="E238" s="11"/>
      <c r="F238" s="11"/>
      <c r="G238" s="13"/>
    </row>
    <row r="239" spans="2:7" ht="31" x14ac:dyDescent="0.25">
      <c r="B239" s="60" t="s">
        <v>232</v>
      </c>
      <c r="C239" s="39" t="s">
        <v>390</v>
      </c>
      <c r="D239" s="54" t="s">
        <v>233</v>
      </c>
      <c r="E239" s="11">
        <v>70</v>
      </c>
      <c r="F239" s="11"/>
      <c r="G239" s="13"/>
    </row>
    <row r="240" spans="2:7" ht="18.5" x14ac:dyDescent="0.25">
      <c r="B240" s="67"/>
      <c r="C240" s="39"/>
      <c r="D240" s="68"/>
      <c r="E240" s="11"/>
      <c r="F240" s="11"/>
      <c r="G240" s="13"/>
    </row>
    <row r="241" spans="2:7" ht="16" thickBot="1" x14ac:dyDescent="0.3">
      <c r="B241" s="69"/>
      <c r="C241" s="70"/>
      <c r="D241" s="63"/>
      <c r="E241" s="64"/>
      <c r="F241" s="64"/>
      <c r="G241" s="65"/>
    </row>
    <row r="242" spans="2:7" ht="16" thickBot="1" x14ac:dyDescent="0.3">
      <c r="B242" s="165" t="s">
        <v>234</v>
      </c>
      <c r="C242" s="166"/>
      <c r="D242" s="166"/>
      <c r="E242" s="166"/>
      <c r="F242" s="167"/>
      <c r="G242" s="7"/>
    </row>
    <row r="243" spans="2:7" ht="16" thickBot="1" x14ac:dyDescent="0.3">
      <c r="B243" s="66" t="s">
        <v>235</v>
      </c>
    </row>
    <row r="244" spans="2:7" ht="31.5" thickBot="1" x14ac:dyDescent="0.3">
      <c r="B244" s="6" t="s">
        <v>26</v>
      </c>
      <c r="C244" s="7" t="s">
        <v>4</v>
      </c>
      <c r="D244" s="7" t="s">
        <v>27</v>
      </c>
      <c r="E244" s="8" t="s">
        <v>28</v>
      </c>
      <c r="F244" s="7" t="s">
        <v>29</v>
      </c>
      <c r="G244" s="7" t="s">
        <v>30</v>
      </c>
    </row>
    <row r="245" spans="2:7" x14ac:dyDescent="0.25">
      <c r="B245" s="9">
        <v>5400</v>
      </c>
      <c r="C245" s="10" t="s">
        <v>236</v>
      </c>
      <c r="D245" s="11"/>
      <c r="E245" s="11"/>
      <c r="F245" s="11"/>
      <c r="G245" s="13"/>
    </row>
    <row r="246" spans="2:7" x14ac:dyDescent="0.25">
      <c r="B246" s="15" t="s">
        <v>237</v>
      </c>
      <c r="C246" s="16" t="s">
        <v>238</v>
      </c>
      <c r="D246" s="54"/>
      <c r="E246" s="11"/>
      <c r="F246" s="11"/>
      <c r="G246" s="13"/>
    </row>
    <row r="247" spans="2:7" x14ac:dyDescent="0.25">
      <c r="B247" s="15"/>
      <c r="C247" s="16" t="s">
        <v>239</v>
      </c>
      <c r="D247" s="54"/>
      <c r="E247" s="11"/>
      <c r="F247" s="11"/>
      <c r="G247" s="13"/>
    </row>
    <row r="248" spans="2:7" x14ac:dyDescent="0.25">
      <c r="B248" s="15"/>
      <c r="C248" s="16" t="s">
        <v>240</v>
      </c>
      <c r="D248" s="54"/>
      <c r="E248" s="11"/>
      <c r="F248" s="11"/>
      <c r="G248" s="13"/>
    </row>
    <row r="249" spans="2:7" x14ac:dyDescent="0.25">
      <c r="B249" s="15"/>
      <c r="C249" s="16" t="s">
        <v>241</v>
      </c>
      <c r="D249" s="54"/>
      <c r="E249" s="11"/>
      <c r="F249" s="11"/>
      <c r="G249" s="13"/>
    </row>
    <row r="250" spans="2:7" x14ac:dyDescent="0.25">
      <c r="B250" s="15" t="s">
        <v>34</v>
      </c>
      <c r="C250" s="16" t="s">
        <v>242</v>
      </c>
      <c r="D250" s="11" t="s">
        <v>243</v>
      </c>
      <c r="E250" s="11">
        <v>10</v>
      </c>
      <c r="F250" s="11"/>
      <c r="G250" s="13"/>
    </row>
    <row r="251" spans="2:7" x14ac:dyDescent="0.25">
      <c r="B251" s="15"/>
      <c r="C251" s="16"/>
      <c r="D251" s="11"/>
      <c r="E251" s="11"/>
      <c r="F251" s="11"/>
      <c r="G251" s="13"/>
    </row>
    <row r="252" spans="2:7" x14ac:dyDescent="0.25">
      <c r="B252" s="15" t="s">
        <v>37</v>
      </c>
      <c r="C252" s="16" t="s">
        <v>244</v>
      </c>
      <c r="D252" s="11" t="s">
        <v>243</v>
      </c>
      <c r="E252" s="11">
        <v>10</v>
      </c>
      <c r="F252" s="11"/>
      <c r="G252" s="13"/>
    </row>
    <row r="253" spans="2:7" x14ac:dyDescent="0.25">
      <c r="B253" s="15"/>
      <c r="C253" s="16"/>
      <c r="D253" s="11"/>
      <c r="E253" s="11"/>
      <c r="F253" s="11"/>
      <c r="G253" s="13"/>
    </row>
    <row r="254" spans="2:7" x14ac:dyDescent="0.25">
      <c r="B254" s="15" t="s">
        <v>245</v>
      </c>
      <c r="C254" s="16" t="s">
        <v>246</v>
      </c>
      <c r="D254" s="11" t="s">
        <v>44</v>
      </c>
      <c r="E254" s="11">
        <v>8</v>
      </c>
      <c r="F254" s="11"/>
      <c r="G254" s="13"/>
    </row>
    <row r="255" spans="2:7" ht="16" thickBot="1" x14ac:dyDescent="0.3">
      <c r="B255" s="69"/>
      <c r="C255" s="70"/>
      <c r="D255" s="63"/>
      <c r="E255" s="64"/>
      <c r="F255" s="64"/>
      <c r="G255" s="65"/>
    </row>
    <row r="256" spans="2:7" ht="16" thickBot="1" x14ac:dyDescent="0.3">
      <c r="B256" s="165" t="s">
        <v>247</v>
      </c>
      <c r="C256" s="166"/>
      <c r="D256" s="166"/>
      <c r="E256" s="166"/>
      <c r="F256" s="167"/>
      <c r="G256" s="7"/>
    </row>
    <row r="257" spans="2:7" ht="16" thickBot="1" x14ac:dyDescent="0.3">
      <c r="B257" s="66" t="s">
        <v>248</v>
      </c>
    </row>
    <row r="258" spans="2:7" ht="31.5" thickBot="1" x14ac:dyDescent="0.3">
      <c r="B258" s="6" t="s">
        <v>26</v>
      </c>
      <c r="C258" s="7" t="s">
        <v>4</v>
      </c>
      <c r="D258" s="7" t="s">
        <v>27</v>
      </c>
      <c r="E258" s="8" t="s">
        <v>28</v>
      </c>
      <c r="F258" s="7" t="s">
        <v>29</v>
      </c>
      <c r="G258" s="7" t="s">
        <v>30</v>
      </c>
    </row>
    <row r="259" spans="2:7" x14ac:dyDescent="0.25">
      <c r="B259" s="9">
        <v>5500</v>
      </c>
      <c r="C259" s="10" t="s">
        <v>19</v>
      </c>
      <c r="D259" s="11"/>
      <c r="E259" s="11"/>
      <c r="F259" s="11"/>
      <c r="G259" s="13"/>
    </row>
    <row r="260" spans="2:7" x14ac:dyDescent="0.25">
      <c r="B260" s="71" t="s">
        <v>249</v>
      </c>
      <c r="C260" s="34" t="s">
        <v>250</v>
      </c>
      <c r="E260" s="54"/>
      <c r="F260" s="11"/>
      <c r="G260" s="13"/>
    </row>
    <row r="261" spans="2:7" x14ac:dyDescent="0.25">
      <c r="B261" s="71" t="s">
        <v>34</v>
      </c>
      <c r="C261" s="34" t="s">
        <v>251</v>
      </c>
      <c r="D261" s="11" t="s">
        <v>145</v>
      </c>
      <c r="E261" s="54">
        <v>0.5</v>
      </c>
      <c r="F261" s="11"/>
      <c r="G261" s="13"/>
    </row>
    <row r="262" spans="2:7" x14ac:dyDescent="0.25">
      <c r="B262" s="71"/>
      <c r="C262" s="34"/>
      <c r="D262" s="11"/>
      <c r="E262" s="54"/>
      <c r="F262" s="11"/>
      <c r="G262" s="13"/>
    </row>
    <row r="263" spans="2:7" x14ac:dyDescent="0.25">
      <c r="B263" s="71" t="s">
        <v>37</v>
      </c>
      <c r="C263" s="34" t="s">
        <v>252</v>
      </c>
      <c r="D263" s="11" t="s">
        <v>145</v>
      </c>
      <c r="E263" s="54">
        <v>1</v>
      </c>
      <c r="F263" s="11"/>
      <c r="G263" s="13"/>
    </row>
    <row r="264" spans="2:7" x14ac:dyDescent="0.25">
      <c r="B264" s="71"/>
      <c r="C264" s="34"/>
      <c r="D264" s="11"/>
      <c r="E264" s="54"/>
      <c r="F264" s="11"/>
      <c r="G264" s="13"/>
    </row>
    <row r="265" spans="2:7" ht="18.5" x14ac:dyDescent="0.25">
      <c r="B265" s="71" t="s">
        <v>106</v>
      </c>
      <c r="C265" s="34" t="s">
        <v>253</v>
      </c>
      <c r="D265" s="11" t="s">
        <v>394</v>
      </c>
      <c r="E265" s="54">
        <v>4</v>
      </c>
      <c r="F265" s="11"/>
      <c r="G265" s="13"/>
    </row>
    <row r="266" spans="2:7" x14ac:dyDescent="0.25">
      <c r="B266" s="71"/>
      <c r="C266" s="34"/>
      <c r="D266" s="11"/>
      <c r="E266" s="54"/>
      <c r="F266" s="11"/>
      <c r="G266" s="13"/>
    </row>
    <row r="267" spans="2:7" ht="18.5" x14ac:dyDescent="0.25">
      <c r="B267" s="71" t="s">
        <v>254</v>
      </c>
      <c r="C267" s="34" t="s">
        <v>255</v>
      </c>
      <c r="D267" s="11" t="s">
        <v>394</v>
      </c>
      <c r="E267" s="54">
        <v>2</v>
      </c>
      <c r="F267" s="11"/>
      <c r="G267" s="13"/>
    </row>
    <row r="268" spans="2:7" ht="16" thickBot="1" x14ac:dyDescent="0.3">
      <c r="B268" s="69"/>
      <c r="C268" s="70"/>
      <c r="D268" s="63"/>
      <c r="E268" s="64"/>
      <c r="F268" s="64"/>
      <c r="G268" s="65"/>
    </row>
    <row r="269" spans="2:7" ht="16" thickBot="1" x14ac:dyDescent="0.3">
      <c r="B269" s="165" t="s">
        <v>256</v>
      </c>
      <c r="C269" s="166"/>
      <c r="D269" s="166"/>
      <c r="E269" s="166"/>
      <c r="F269" s="167"/>
      <c r="G269" s="56"/>
    </row>
    <row r="270" spans="2:7" ht="16" thickBot="1" x14ac:dyDescent="0.3">
      <c r="B270" s="176" t="s">
        <v>257</v>
      </c>
      <c r="C270" s="176"/>
      <c r="D270" s="176"/>
      <c r="E270" s="176"/>
      <c r="F270" s="176"/>
      <c r="G270" s="176"/>
    </row>
    <row r="271" spans="2:7" ht="31.5" thickBot="1" x14ac:dyDescent="0.3">
      <c r="B271" s="6" t="s">
        <v>26</v>
      </c>
      <c r="C271" s="7" t="s">
        <v>4</v>
      </c>
      <c r="D271" s="7" t="s">
        <v>27</v>
      </c>
      <c r="E271" s="8" t="s">
        <v>28</v>
      </c>
      <c r="F271" s="7" t="s">
        <v>29</v>
      </c>
      <c r="G271" s="7" t="s">
        <v>30</v>
      </c>
    </row>
    <row r="272" spans="2:7" x14ac:dyDescent="0.25">
      <c r="B272" s="9">
        <v>6100</v>
      </c>
      <c r="C272" s="72" t="s">
        <v>258</v>
      </c>
      <c r="D272" s="25"/>
      <c r="E272" s="25"/>
      <c r="F272" s="25"/>
      <c r="G272" s="26"/>
    </row>
    <row r="273" spans="2:7" x14ac:dyDescent="0.25">
      <c r="B273" s="15">
        <v>61.01</v>
      </c>
      <c r="C273" s="34" t="s">
        <v>259</v>
      </c>
      <c r="D273" s="11" t="s">
        <v>260</v>
      </c>
      <c r="E273" s="11">
        <v>1</v>
      </c>
      <c r="F273" s="11"/>
      <c r="G273" s="13"/>
    </row>
    <row r="274" spans="2:7" x14ac:dyDescent="0.25">
      <c r="B274" s="15"/>
      <c r="C274" s="34"/>
      <c r="D274" s="11"/>
      <c r="E274" s="11"/>
      <c r="F274" s="11"/>
      <c r="G274" s="13"/>
    </row>
    <row r="275" spans="2:7" x14ac:dyDescent="0.25">
      <c r="B275" s="15"/>
      <c r="C275" s="34" t="s">
        <v>261</v>
      </c>
      <c r="D275" s="11" t="s">
        <v>159</v>
      </c>
      <c r="E275" s="11">
        <v>0.3</v>
      </c>
      <c r="F275" s="11"/>
      <c r="G275" s="13"/>
    </row>
    <row r="276" spans="2:7" x14ac:dyDescent="0.25">
      <c r="B276" s="14"/>
      <c r="C276" s="36"/>
      <c r="D276" s="11"/>
      <c r="E276" s="11"/>
      <c r="F276" s="11"/>
      <c r="G276" s="13"/>
    </row>
    <row r="277" spans="2:7" x14ac:dyDescent="0.25">
      <c r="B277" s="15">
        <v>61.02</v>
      </c>
      <c r="C277" s="17" t="s">
        <v>262</v>
      </c>
      <c r="D277" s="11"/>
      <c r="E277" s="11"/>
      <c r="F277" s="11"/>
      <c r="G277" s="13"/>
    </row>
    <row r="278" spans="2:7" x14ac:dyDescent="0.25">
      <c r="B278" s="15" t="s">
        <v>34</v>
      </c>
      <c r="C278" s="17" t="s">
        <v>263</v>
      </c>
      <c r="D278" s="11"/>
      <c r="E278" s="11"/>
      <c r="F278" s="11"/>
      <c r="G278" s="13"/>
    </row>
    <row r="279" spans="2:7" x14ac:dyDescent="0.25">
      <c r="B279" s="15"/>
      <c r="C279" s="17" t="s">
        <v>264</v>
      </c>
      <c r="D279" s="11"/>
      <c r="E279" s="11"/>
      <c r="F279" s="11"/>
      <c r="G279" s="13"/>
    </row>
    <row r="280" spans="2:7" ht="18.5" x14ac:dyDescent="0.25">
      <c r="B280" s="15" t="s">
        <v>116</v>
      </c>
      <c r="C280" s="17" t="s">
        <v>265</v>
      </c>
      <c r="D280" s="11" t="s">
        <v>393</v>
      </c>
      <c r="E280" s="11">
        <f>15*12*2+8*8*2+2*2*20</f>
        <v>568</v>
      </c>
      <c r="F280" s="11"/>
      <c r="G280" s="13"/>
    </row>
    <row r="281" spans="2:7" x14ac:dyDescent="0.25">
      <c r="B281" s="15"/>
      <c r="C281" s="17"/>
      <c r="D281" s="11"/>
      <c r="E281" s="11"/>
      <c r="F281" s="11"/>
      <c r="G281" s="13"/>
    </row>
    <row r="282" spans="2:7" ht="18.5" x14ac:dyDescent="0.25">
      <c r="B282" s="15" t="s">
        <v>186</v>
      </c>
      <c r="C282" s="17" t="s">
        <v>266</v>
      </c>
      <c r="D282" s="11" t="s">
        <v>393</v>
      </c>
      <c r="E282" s="11">
        <f>15*12*2+8*8*2+2*2*20</f>
        <v>568</v>
      </c>
      <c r="F282" s="11"/>
      <c r="G282" s="13"/>
    </row>
    <row r="283" spans="2:7" x14ac:dyDescent="0.25">
      <c r="B283" s="15"/>
      <c r="C283" s="17"/>
      <c r="D283" s="11"/>
      <c r="E283" s="11"/>
      <c r="F283" s="11"/>
      <c r="G283" s="13"/>
    </row>
    <row r="284" spans="2:7" ht="18.5" x14ac:dyDescent="0.25">
      <c r="B284" s="15" t="s">
        <v>267</v>
      </c>
      <c r="C284" s="17" t="s">
        <v>268</v>
      </c>
      <c r="D284" s="11" t="s">
        <v>393</v>
      </c>
      <c r="E284" s="11">
        <f>15*12*2+8*8*2+2*2*20</f>
        <v>568</v>
      </c>
      <c r="F284" s="11"/>
      <c r="G284" s="13"/>
    </row>
    <row r="285" spans="2:7" x14ac:dyDescent="0.25">
      <c r="B285" s="15"/>
      <c r="C285" s="17"/>
      <c r="D285" s="11"/>
      <c r="E285" s="11"/>
      <c r="F285" s="11"/>
      <c r="G285" s="13"/>
    </row>
    <row r="286" spans="2:7" ht="18.5" x14ac:dyDescent="0.25">
      <c r="B286" s="15" t="s">
        <v>269</v>
      </c>
      <c r="C286" s="17" t="s">
        <v>270</v>
      </c>
      <c r="D286" s="11" t="s">
        <v>393</v>
      </c>
      <c r="E286" s="11">
        <f>15*12*2+8*8*2+2*2*20</f>
        <v>568</v>
      </c>
      <c r="F286" s="11"/>
      <c r="G286" s="13"/>
    </row>
    <row r="287" spans="2:7" x14ac:dyDescent="0.25">
      <c r="B287" s="15"/>
      <c r="C287" s="17"/>
      <c r="D287" s="11"/>
      <c r="E287" s="11"/>
      <c r="F287" s="11"/>
      <c r="G287" s="13"/>
    </row>
    <row r="288" spans="2:7" x14ac:dyDescent="0.25">
      <c r="B288" s="15" t="s">
        <v>37</v>
      </c>
      <c r="C288" s="17" t="s">
        <v>271</v>
      </c>
      <c r="D288" s="11"/>
      <c r="E288" s="11"/>
      <c r="F288" s="11"/>
      <c r="G288" s="13"/>
    </row>
    <row r="289" spans="2:7" ht="18.5" x14ac:dyDescent="0.25">
      <c r="B289" s="15"/>
      <c r="C289" s="17" t="s">
        <v>272</v>
      </c>
      <c r="D289" s="11" t="s">
        <v>393</v>
      </c>
      <c r="E289" s="11"/>
      <c r="F289" s="11"/>
      <c r="G289" s="13"/>
    </row>
    <row r="290" spans="2:7" x14ac:dyDescent="0.25">
      <c r="B290" s="15"/>
      <c r="C290" s="17"/>
      <c r="D290" s="11"/>
      <c r="E290" s="11"/>
      <c r="F290" s="11"/>
      <c r="G290" s="13"/>
    </row>
    <row r="291" spans="2:7" x14ac:dyDescent="0.25">
      <c r="B291" s="15" t="s">
        <v>39</v>
      </c>
      <c r="C291" s="17" t="s">
        <v>273</v>
      </c>
      <c r="D291" s="11"/>
      <c r="E291" s="73"/>
      <c r="F291" s="74"/>
      <c r="G291" s="13"/>
    </row>
    <row r="292" spans="2:7" ht="18.5" x14ac:dyDescent="0.25">
      <c r="B292" s="15"/>
      <c r="C292" s="17" t="s">
        <v>274</v>
      </c>
      <c r="D292" s="11" t="s">
        <v>393</v>
      </c>
      <c r="E292" s="11"/>
      <c r="F292" s="74"/>
      <c r="G292" s="13"/>
    </row>
    <row r="293" spans="2:7" x14ac:dyDescent="0.25">
      <c r="B293" s="15"/>
      <c r="C293" s="17"/>
      <c r="D293" s="11"/>
      <c r="E293" s="11"/>
      <c r="F293" s="74"/>
      <c r="G293" s="13"/>
    </row>
    <row r="294" spans="2:7" x14ac:dyDescent="0.25">
      <c r="B294" s="15">
        <v>61.03</v>
      </c>
      <c r="C294" s="17" t="s">
        <v>275</v>
      </c>
      <c r="D294" s="11"/>
      <c r="E294" s="11"/>
      <c r="F294" s="11"/>
      <c r="G294" s="13"/>
    </row>
    <row r="295" spans="2:7" x14ac:dyDescent="0.25">
      <c r="B295" s="15"/>
      <c r="C295" s="75" t="s">
        <v>276</v>
      </c>
      <c r="D295" s="11" t="s">
        <v>36</v>
      </c>
      <c r="E295" s="11">
        <v>1</v>
      </c>
      <c r="F295" s="11"/>
      <c r="G295" s="13"/>
    </row>
    <row r="296" spans="2:7" x14ac:dyDescent="0.25">
      <c r="B296" s="15"/>
      <c r="C296" s="17"/>
      <c r="D296" s="11"/>
      <c r="E296" s="11"/>
      <c r="F296" s="11"/>
      <c r="G296" s="13"/>
    </row>
    <row r="297" spans="2:7" x14ac:dyDescent="0.25">
      <c r="B297" s="15">
        <v>61.04</v>
      </c>
      <c r="C297" s="17" t="s">
        <v>277</v>
      </c>
      <c r="D297" s="11"/>
      <c r="E297" s="11"/>
      <c r="F297" s="11"/>
      <c r="G297" s="13"/>
    </row>
    <row r="298" spans="2:7" ht="18.5" x14ac:dyDescent="0.25">
      <c r="B298" s="15" t="s">
        <v>34</v>
      </c>
      <c r="C298" s="17" t="s">
        <v>278</v>
      </c>
      <c r="D298" s="11" t="s">
        <v>393</v>
      </c>
      <c r="E298" s="11">
        <v>200</v>
      </c>
      <c r="F298" s="11"/>
      <c r="G298" s="13"/>
    </row>
    <row r="299" spans="2:7" x14ac:dyDescent="0.25">
      <c r="B299" s="15"/>
      <c r="C299" s="17"/>
      <c r="D299" s="11"/>
      <c r="E299" s="11"/>
      <c r="F299" s="11"/>
      <c r="G299" s="13"/>
    </row>
    <row r="300" spans="2:7" ht="18.5" x14ac:dyDescent="0.25">
      <c r="B300" s="15" t="s">
        <v>37</v>
      </c>
      <c r="C300" s="16" t="s">
        <v>279</v>
      </c>
      <c r="D300" s="11" t="s">
        <v>393</v>
      </c>
      <c r="E300" s="11">
        <v>1200</v>
      </c>
      <c r="F300" s="11"/>
      <c r="G300" s="13"/>
    </row>
    <row r="301" spans="2:7" x14ac:dyDescent="0.25">
      <c r="B301" s="15"/>
      <c r="C301" s="16"/>
      <c r="D301" s="11"/>
      <c r="E301" s="11"/>
      <c r="F301" s="11"/>
      <c r="G301" s="13"/>
    </row>
    <row r="302" spans="2:7" x14ac:dyDescent="0.25">
      <c r="B302" s="15">
        <v>61.05</v>
      </c>
      <c r="C302" s="16" t="s">
        <v>280</v>
      </c>
      <c r="D302" s="11"/>
      <c r="E302" s="11"/>
      <c r="F302" s="11"/>
      <c r="G302" s="13"/>
    </row>
    <row r="303" spans="2:7" x14ac:dyDescent="0.25">
      <c r="B303" s="15"/>
      <c r="C303" s="16"/>
      <c r="D303" s="11"/>
      <c r="E303" s="11"/>
      <c r="F303" s="11"/>
      <c r="G303" s="13"/>
    </row>
    <row r="304" spans="2:7" ht="18.5" x14ac:dyDescent="0.25">
      <c r="B304" s="15"/>
      <c r="C304" s="16" t="s">
        <v>281</v>
      </c>
      <c r="D304" s="11" t="s">
        <v>393</v>
      </c>
      <c r="E304" s="11">
        <v>215</v>
      </c>
      <c r="F304" s="11"/>
      <c r="G304" s="13"/>
    </row>
    <row r="305" spans="2:7" x14ac:dyDescent="0.25">
      <c r="B305" s="15"/>
      <c r="C305" s="16"/>
      <c r="D305" s="11"/>
      <c r="E305" s="11"/>
      <c r="F305" s="11"/>
      <c r="G305" s="13"/>
    </row>
    <row r="306" spans="2:7" x14ac:dyDescent="0.25">
      <c r="B306" s="15">
        <v>61.11</v>
      </c>
      <c r="C306" s="17" t="s">
        <v>282</v>
      </c>
      <c r="D306" s="11" t="s">
        <v>233</v>
      </c>
      <c r="E306" s="11">
        <v>40</v>
      </c>
      <c r="F306" s="11"/>
      <c r="G306" s="13"/>
    </row>
    <row r="307" spans="2:7" x14ac:dyDescent="0.25">
      <c r="B307" s="15"/>
      <c r="C307" s="16"/>
      <c r="D307" s="11"/>
      <c r="E307" s="11"/>
      <c r="F307" s="11"/>
      <c r="G307" s="13"/>
    </row>
    <row r="308" spans="2:7" ht="31" x14ac:dyDescent="0.25">
      <c r="B308" s="15">
        <v>61.13</v>
      </c>
      <c r="C308" s="34" t="s">
        <v>283</v>
      </c>
      <c r="D308" s="11" t="s">
        <v>284</v>
      </c>
      <c r="E308" s="11">
        <v>3</v>
      </c>
      <c r="F308" s="11"/>
      <c r="G308" s="13"/>
    </row>
    <row r="309" spans="2:7" x14ac:dyDescent="0.25">
      <c r="B309" s="15"/>
      <c r="C309" s="16"/>
      <c r="D309" s="11"/>
      <c r="E309" s="11"/>
      <c r="F309" s="11"/>
      <c r="G309" s="13"/>
    </row>
    <row r="310" spans="2:7" ht="16" thickBot="1" x14ac:dyDescent="0.3">
      <c r="B310" s="15"/>
      <c r="C310" s="17"/>
      <c r="D310" s="11"/>
      <c r="E310" s="11"/>
      <c r="F310" s="11"/>
      <c r="G310" s="13"/>
    </row>
    <row r="311" spans="2:7" ht="16" thickBot="1" x14ac:dyDescent="0.3">
      <c r="B311" s="177" t="s">
        <v>285</v>
      </c>
      <c r="C311" s="176"/>
      <c r="D311" s="176"/>
      <c r="E311" s="176"/>
      <c r="F311" s="178"/>
      <c r="G311" s="7"/>
    </row>
    <row r="312" spans="2:7" ht="31.5" thickBot="1" x14ac:dyDescent="0.3">
      <c r="B312" s="45" t="s">
        <v>26</v>
      </c>
      <c r="C312" s="38" t="s">
        <v>4</v>
      </c>
      <c r="D312" s="7" t="s">
        <v>27</v>
      </c>
      <c r="E312" s="8" t="s">
        <v>28</v>
      </c>
      <c r="F312" s="7" t="s">
        <v>29</v>
      </c>
      <c r="G312" s="7" t="s">
        <v>30</v>
      </c>
    </row>
    <row r="313" spans="2:7" s="5" customFormat="1" ht="16" thickBot="1" x14ac:dyDescent="0.3">
      <c r="B313" s="165" t="s">
        <v>286</v>
      </c>
      <c r="C313" s="166"/>
      <c r="D313" s="166"/>
      <c r="E313" s="166"/>
      <c r="F313" s="179"/>
      <c r="G313" s="47"/>
    </row>
    <row r="314" spans="2:7" x14ac:dyDescent="0.25">
      <c r="B314" s="9">
        <v>6200</v>
      </c>
      <c r="C314" s="72" t="s">
        <v>287</v>
      </c>
      <c r="D314" s="25"/>
      <c r="E314" s="25"/>
      <c r="F314" s="25"/>
      <c r="G314" s="26"/>
    </row>
    <row r="315" spans="2:7" x14ac:dyDescent="0.25">
      <c r="B315" s="15">
        <v>62.02</v>
      </c>
      <c r="C315" s="16" t="s">
        <v>288</v>
      </c>
      <c r="D315" s="16"/>
      <c r="E315" s="11"/>
      <c r="F315" s="74"/>
      <c r="G315" s="13"/>
    </row>
    <row r="316" spans="2:7" x14ac:dyDescent="0.25">
      <c r="B316" s="15"/>
      <c r="C316" s="16" t="s">
        <v>289</v>
      </c>
      <c r="D316" s="11"/>
      <c r="E316" s="73"/>
      <c r="F316" s="74"/>
      <c r="G316" s="13"/>
    </row>
    <row r="317" spans="2:7" x14ac:dyDescent="0.25">
      <c r="B317" s="15"/>
      <c r="C317" s="16"/>
      <c r="D317" s="11"/>
      <c r="E317" s="73"/>
      <c r="F317" s="74"/>
      <c r="G317" s="13"/>
    </row>
    <row r="318" spans="2:7" x14ac:dyDescent="0.25">
      <c r="B318" s="15"/>
      <c r="C318" s="16" t="s">
        <v>290</v>
      </c>
      <c r="D318" s="54" t="s">
        <v>394</v>
      </c>
      <c r="E318" s="73">
        <v>1600</v>
      </c>
      <c r="F318" s="74"/>
      <c r="G318" s="13"/>
    </row>
    <row r="319" spans="2:7" x14ac:dyDescent="0.25">
      <c r="B319" s="15"/>
      <c r="C319" s="16"/>
      <c r="D319" s="11"/>
      <c r="E319" s="73"/>
      <c r="F319" s="74"/>
      <c r="G319" s="13"/>
    </row>
    <row r="320" spans="2:7" x14ac:dyDescent="0.25">
      <c r="B320" s="15"/>
      <c r="C320" s="16" t="s">
        <v>291</v>
      </c>
      <c r="D320" s="54" t="s">
        <v>394</v>
      </c>
      <c r="E320" s="73">
        <v>130</v>
      </c>
      <c r="F320" s="74"/>
      <c r="G320" s="13"/>
    </row>
    <row r="321" spans="2:7" x14ac:dyDescent="0.25">
      <c r="B321" s="15"/>
      <c r="C321" s="16"/>
      <c r="D321" s="11"/>
      <c r="E321" s="73"/>
      <c r="F321" s="74"/>
      <c r="G321" s="13"/>
    </row>
    <row r="322" spans="2:7" x14ac:dyDescent="0.25">
      <c r="B322" s="15"/>
      <c r="C322" s="16" t="s">
        <v>292</v>
      </c>
      <c r="D322" s="11"/>
      <c r="E322" s="73"/>
      <c r="F322" s="74"/>
      <c r="G322" s="13"/>
    </row>
    <row r="323" spans="2:7" x14ac:dyDescent="0.25">
      <c r="B323" s="15"/>
      <c r="C323" s="16" t="s">
        <v>293</v>
      </c>
      <c r="D323" s="54"/>
      <c r="E323" s="73"/>
      <c r="F323" s="74"/>
      <c r="G323" s="13"/>
    </row>
    <row r="324" spans="2:7" x14ac:dyDescent="0.25">
      <c r="B324" s="15"/>
      <c r="C324" s="16"/>
      <c r="D324" s="11"/>
      <c r="E324" s="73"/>
      <c r="F324" s="74"/>
      <c r="G324" s="13"/>
    </row>
    <row r="325" spans="2:7" x14ac:dyDescent="0.25">
      <c r="B325" s="15"/>
      <c r="C325" s="16" t="s">
        <v>294</v>
      </c>
      <c r="D325" s="54" t="s">
        <v>394</v>
      </c>
      <c r="E325" s="73">
        <v>240</v>
      </c>
      <c r="F325" s="74"/>
      <c r="G325" s="13"/>
    </row>
    <row r="326" spans="2:7" x14ac:dyDescent="0.25">
      <c r="B326" s="15"/>
      <c r="C326" s="16"/>
      <c r="D326" s="11"/>
      <c r="E326" s="73"/>
      <c r="F326" s="74"/>
      <c r="G326" s="13"/>
    </row>
    <row r="327" spans="2:7" x14ac:dyDescent="0.25">
      <c r="B327" s="15"/>
      <c r="C327" s="16" t="s">
        <v>295</v>
      </c>
      <c r="D327" s="54" t="s">
        <v>394</v>
      </c>
      <c r="E327" s="73">
        <v>2080</v>
      </c>
      <c r="F327" s="74"/>
      <c r="G327" s="13"/>
    </row>
    <row r="328" spans="2:7" x14ac:dyDescent="0.25">
      <c r="B328" s="15"/>
      <c r="C328" s="16"/>
      <c r="D328" s="11"/>
      <c r="E328" s="73"/>
      <c r="F328" s="74"/>
      <c r="G328" s="13"/>
    </row>
    <row r="329" spans="2:7" x14ac:dyDescent="0.25">
      <c r="B329" s="15">
        <v>2</v>
      </c>
      <c r="C329" s="16" t="s">
        <v>296</v>
      </c>
      <c r="D329" s="54" t="s">
        <v>394</v>
      </c>
      <c r="E329" s="73">
        <v>452</v>
      </c>
      <c r="F329" s="74"/>
      <c r="G329" s="13"/>
    </row>
    <row r="330" spans="2:7" x14ac:dyDescent="0.25">
      <c r="B330" s="15"/>
      <c r="C330" s="16"/>
      <c r="D330" s="11"/>
      <c r="E330" s="73"/>
      <c r="F330" s="74"/>
      <c r="G330" s="13"/>
    </row>
    <row r="331" spans="2:7" x14ac:dyDescent="0.25">
      <c r="B331" s="15"/>
      <c r="C331" s="16" t="s">
        <v>297</v>
      </c>
      <c r="D331" s="54" t="s">
        <v>394</v>
      </c>
      <c r="E331" s="73">
        <v>94</v>
      </c>
      <c r="F331" s="74"/>
      <c r="G331" s="13"/>
    </row>
    <row r="332" spans="2:7" x14ac:dyDescent="0.25">
      <c r="B332" s="15"/>
      <c r="C332" s="16"/>
      <c r="D332" s="11"/>
      <c r="E332" s="73"/>
      <c r="F332" s="74"/>
      <c r="G332" s="13"/>
    </row>
    <row r="333" spans="2:7" x14ac:dyDescent="0.25">
      <c r="B333" s="15"/>
      <c r="C333" s="16" t="s">
        <v>298</v>
      </c>
      <c r="D333" s="54" t="s">
        <v>394</v>
      </c>
      <c r="E333" s="73">
        <v>290</v>
      </c>
      <c r="F333" s="74"/>
      <c r="G333" s="13"/>
    </row>
    <row r="334" spans="2:7" x14ac:dyDescent="0.25">
      <c r="B334" s="15"/>
      <c r="C334" s="16"/>
      <c r="D334" s="11"/>
      <c r="E334" s="73"/>
      <c r="F334" s="74"/>
      <c r="G334" s="13"/>
    </row>
    <row r="335" spans="2:7" x14ac:dyDescent="0.25">
      <c r="B335" s="15">
        <v>62.03</v>
      </c>
      <c r="C335" s="16" t="s">
        <v>299</v>
      </c>
      <c r="D335" s="11"/>
      <c r="E335" s="73"/>
      <c r="F335" s="74"/>
      <c r="G335" s="13"/>
    </row>
    <row r="336" spans="2:7" x14ac:dyDescent="0.25">
      <c r="B336" s="15"/>
      <c r="C336" s="16" t="s">
        <v>289</v>
      </c>
      <c r="D336" s="11"/>
      <c r="E336" s="73"/>
      <c r="F336" s="74"/>
      <c r="G336" s="13"/>
    </row>
    <row r="337" spans="2:7" x14ac:dyDescent="0.25">
      <c r="B337" s="15"/>
      <c r="C337" s="17"/>
      <c r="D337" s="12"/>
      <c r="E337" s="11"/>
      <c r="F337" s="74"/>
      <c r="G337" s="13"/>
    </row>
    <row r="338" spans="2:7" ht="18.5" x14ac:dyDescent="0.25">
      <c r="B338" s="15"/>
      <c r="C338" s="16" t="s">
        <v>300</v>
      </c>
      <c r="D338" s="11" t="s">
        <v>394</v>
      </c>
      <c r="E338" s="73">
        <v>45</v>
      </c>
      <c r="F338" s="74"/>
      <c r="G338" s="13"/>
    </row>
    <row r="339" spans="2:7" x14ac:dyDescent="0.25">
      <c r="B339" s="15"/>
      <c r="C339" s="16"/>
      <c r="D339" s="11"/>
      <c r="E339" s="73"/>
      <c r="F339" s="74"/>
      <c r="G339" s="13"/>
    </row>
    <row r="340" spans="2:7" ht="18.5" x14ac:dyDescent="0.25">
      <c r="B340" s="15"/>
      <c r="C340" s="16" t="s">
        <v>301</v>
      </c>
      <c r="D340" s="11" t="s">
        <v>394</v>
      </c>
      <c r="E340" s="73">
        <v>130</v>
      </c>
      <c r="F340" s="74"/>
      <c r="G340" s="13"/>
    </row>
    <row r="341" spans="2:7" x14ac:dyDescent="0.25">
      <c r="B341" s="15"/>
      <c r="C341" s="16"/>
      <c r="D341" s="11"/>
      <c r="E341" s="73"/>
      <c r="F341" s="74"/>
      <c r="G341" s="13"/>
    </row>
    <row r="342" spans="2:7" x14ac:dyDescent="0.25">
      <c r="B342" s="15"/>
      <c r="C342" s="16" t="s">
        <v>302</v>
      </c>
      <c r="D342" s="11"/>
      <c r="E342" s="73"/>
      <c r="F342" s="74"/>
      <c r="G342" s="13"/>
    </row>
    <row r="343" spans="2:7" x14ac:dyDescent="0.25">
      <c r="B343" s="15"/>
      <c r="C343" s="16" t="s">
        <v>289</v>
      </c>
      <c r="D343" s="11"/>
      <c r="E343" s="73"/>
      <c r="F343" s="74"/>
      <c r="G343" s="13"/>
    </row>
    <row r="344" spans="2:7" x14ac:dyDescent="0.25">
      <c r="B344" s="15"/>
      <c r="C344" s="16"/>
      <c r="D344" s="11"/>
      <c r="E344" s="73"/>
      <c r="F344" s="74"/>
      <c r="G344" s="13"/>
    </row>
    <row r="345" spans="2:7" ht="18.5" x14ac:dyDescent="0.25">
      <c r="B345" s="15"/>
      <c r="C345" s="16" t="s">
        <v>303</v>
      </c>
      <c r="D345" s="11" t="s">
        <v>394</v>
      </c>
      <c r="E345" s="73">
        <v>150</v>
      </c>
      <c r="F345" s="74"/>
      <c r="G345" s="13"/>
    </row>
    <row r="346" spans="2:7" x14ac:dyDescent="0.25">
      <c r="B346" s="15"/>
      <c r="C346" s="16"/>
      <c r="D346" s="11"/>
      <c r="E346" s="73"/>
      <c r="F346" s="74"/>
      <c r="G346" s="13"/>
    </row>
    <row r="347" spans="2:7" ht="18.5" x14ac:dyDescent="0.25">
      <c r="B347" s="15"/>
      <c r="C347" s="16" t="s">
        <v>304</v>
      </c>
      <c r="D347" s="11" t="s">
        <v>394</v>
      </c>
      <c r="E347" s="73">
        <v>920</v>
      </c>
      <c r="F347" s="74"/>
      <c r="G347" s="13"/>
    </row>
    <row r="348" spans="2:7" x14ac:dyDescent="0.25">
      <c r="B348" s="15"/>
      <c r="C348" s="16"/>
      <c r="D348" s="11"/>
      <c r="E348" s="73"/>
      <c r="F348" s="74"/>
      <c r="G348" s="13"/>
    </row>
    <row r="349" spans="2:7" ht="18.5" x14ac:dyDescent="0.25">
      <c r="B349" s="15"/>
      <c r="C349" s="16" t="s">
        <v>305</v>
      </c>
      <c r="D349" s="11" t="s">
        <v>394</v>
      </c>
      <c r="E349" s="73">
        <v>46</v>
      </c>
      <c r="F349" s="74"/>
      <c r="G349" s="13"/>
    </row>
    <row r="350" spans="2:7" x14ac:dyDescent="0.25">
      <c r="B350" s="15"/>
      <c r="C350" s="16"/>
      <c r="D350" s="11"/>
      <c r="E350" s="73"/>
      <c r="F350" s="74"/>
      <c r="G350" s="13"/>
    </row>
    <row r="351" spans="2:7" x14ac:dyDescent="0.25">
      <c r="B351" s="15">
        <v>62.04</v>
      </c>
      <c r="C351" s="16" t="s">
        <v>306</v>
      </c>
      <c r="D351" s="11"/>
      <c r="E351" s="73"/>
      <c r="F351" s="74"/>
      <c r="G351" s="13"/>
    </row>
    <row r="352" spans="2:7" x14ac:dyDescent="0.25">
      <c r="B352" s="15"/>
      <c r="C352" s="16" t="s">
        <v>307</v>
      </c>
      <c r="D352" s="11"/>
      <c r="E352" s="73"/>
      <c r="F352" s="74"/>
      <c r="G352" s="13"/>
    </row>
    <row r="353" spans="2:7" x14ac:dyDescent="0.25">
      <c r="B353" s="15"/>
      <c r="C353" s="16"/>
      <c r="D353" s="11"/>
      <c r="E353" s="73"/>
      <c r="F353" s="74"/>
      <c r="G353" s="13"/>
    </row>
    <row r="354" spans="2:7" ht="19" thickBot="1" x14ac:dyDescent="0.3">
      <c r="B354" s="15"/>
      <c r="C354" s="16" t="s">
        <v>308</v>
      </c>
      <c r="D354" s="11" t="s">
        <v>394</v>
      </c>
      <c r="E354" s="73">
        <v>55</v>
      </c>
      <c r="F354" s="74"/>
      <c r="G354" s="13"/>
    </row>
    <row r="355" spans="2:7" ht="16" thickBot="1" x14ac:dyDescent="0.3">
      <c r="B355" s="165" t="s">
        <v>285</v>
      </c>
      <c r="C355" s="166"/>
      <c r="D355" s="166"/>
      <c r="E355" s="166"/>
      <c r="F355" s="167"/>
      <c r="G355" s="7"/>
    </row>
    <row r="356" spans="2:7" ht="31.5" thickBot="1" x14ac:dyDescent="0.3">
      <c r="B356" s="45" t="s">
        <v>26</v>
      </c>
      <c r="C356" s="38" t="s">
        <v>4</v>
      </c>
      <c r="D356" s="7" t="s">
        <v>27</v>
      </c>
      <c r="E356" s="8" t="s">
        <v>28</v>
      </c>
      <c r="F356" s="7" t="s">
        <v>29</v>
      </c>
      <c r="G356" s="7" t="s">
        <v>30</v>
      </c>
    </row>
    <row r="357" spans="2:7" ht="16" thickBot="1" x14ac:dyDescent="0.3">
      <c r="B357" s="165" t="s">
        <v>286</v>
      </c>
      <c r="C357" s="166"/>
      <c r="D357" s="166"/>
      <c r="E357" s="166"/>
      <c r="F357" s="179"/>
      <c r="G357" s="47"/>
    </row>
    <row r="358" spans="2:7" x14ac:dyDescent="0.25">
      <c r="B358" s="9">
        <v>6300</v>
      </c>
      <c r="C358" s="72" t="s">
        <v>309</v>
      </c>
      <c r="D358" s="25"/>
      <c r="E358" s="25"/>
      <c r="F358" s="25"/>
      <c r="G358" s="26"/>
    </row>
    <row r="359" spans="2:7" ht="18.5" x14ac:dyDescent="0.25">
      <c r="B359" s="15">
        <v>63.01</v>
      </c>
      <c r="C359" s="16" t="s">
        <v>396</v>
      </c>
      <c r="D359" s="11"/>
      <c r="E359" s="11"/>
      <c r="F359" s="11"/>
      <c r="G359" s="13"/>
    </row>
    <row r="360" spans="2:7" x14ac:dyDescent="0.25">
      <c r="B360" s="15"/>
      <c r="C360" s="17" t="s">
        <v>310</v>
      </c>
      <c r="D360" s="11"/>
      <c r="E360" s="11"/>
      <c r="F360" s="11"/>
      <c r="G360" s="74"/>
    </row>
    <row r="361" spans="2:7" x14ac:dyDescent="0.25">
      <c r="B361" s="15"/>
      <c r="C361" s="17" t="s">
        <v>311</v>
      </c>
      <c r="D361" s="11" t="s">
        <v>312</v>
      </c>
      <c r="E361" s="11">
        <v>135</v>
      </c>
      <c r="F361" s="11"/>
      <c r="G361" s="13"/>
    </row>
    <row r="362" spans="2:7" x14ac:dyDescent="0.25">
      <c r="B362" s="15"/>
      <c r="C362" s="17"/>
      <c r="D362" s="11"/>
      <c r="E362" s="11"/>
      <c r="F362" s="11"/>
      <c r="G362" s="76"/>
    </row>
    <row r="363" spans="2:7" x14ac:dyDescent="0.25">
      <c r="B363" s="15"/>
      <c r="C363" s="16" t="s">
        <v>313</v>
      </c>
      <c r="D363" s="11"/>
      <c r="E363" s="11"/>
      <c r="F363" s="74"/>
      <c r="G363" s="13"/>
    </row>
    <row r="364" spans="2:7" x14ac:dyDescent="0.25">
      <c r="B364" s="15"/>
      <c r="C364" s="17" t="s">
        <v>314</v>
      </c>
      <c r="D364" s="11" t="s">
        <v>312</v>
      </c>
      <c r="E364" s="11">
        <v>55</v>
      </c>
      <c r="F364" s="74"/>
      <c r="G364" s="13"/>
    </row>
    <row r="365" spans="2:7" x14ac:dyDescent="0.25">
      <c r="B365" s="15"/>
      <c r="C365" s="17" t="s">
        <v>315</v>
      </c>
      <c r="D365" s="11" t="s">
        <v>312</v>
      </c>
      <c r="E365" s="11">
        <v>1.5</v>
      </c>
      <c r="F365" s="74"/>
      <c r="G365" s="13"/>
    </row>
    <row r="366" spans="2:7" x14ac:dyDescent="0.25">
      <c r="B366" s="15"/>
      <c r="C366" s="17" t="s">
        <v>316</v>
      </c>
      <c r="D366" s="11" t="s">
        <v>312</v>
      </c>
      <c r="E366" s="11">
        <v>15</v>
      </c>
      <c r="F366" s="74"/>
      <c r="G366" s="13"/>
    </row>
    <row r="367" spans="2:7" x14ac:dyDescent="0.25">
      <c r="B367" s="15"/>
      <c r="C367" s="17" t="s">
        <v>317</v>
      </c>
      <c r="D367" s="11" t="s">
        <v>312</v>
      </c>
      <c r="E367" s="11">
        <v>4</v>
      </c>
      <c r="F367" s="74"/>
      <c r="G367" s="13"/>
    </row>
    <row r="368" spans="2:7" x14ac:dyDescent="0.25">
      <c r="B368" s="15"/>
      <c r="C368" s="17" t="s">
        <v>318</v>
      </c>
      <c r="D368" s="11" t="s">
        <v>312</v>
      </c>
      <c r="E368" s="11">
        <v>1.25</v>
      </c>
      <c r="F368" s="74"/>
      <c r="G368" s="13"/>
    </row>
    <row r="369" spans="2:7" x14ac:dyDescent="0.25">
      <c r="B369" s="15"/>
      <c r="C369" s="17"/>
      <c r="D369" s="11"/>
      <c r="E369" s="11">
        <v>0</v>
      </c>
      <c r="F369" s="74"/>
      <c r="G369" s="13"/>
    </row>
    <row r="370" spans="2:7" x14ac:dyDescent="0.25">
      <c r="B370" s="15"/>
      <c r="C370" s="17" t="s">
        <v>319</v>
      </c>
      <c r="D370" s="11"/>
      <c r="E370" s="11">
        <v>0</v>
      </c>
      <c r="F370" s="74"/>
      <c r="G370" s="13"/>
    </row>
    <row r="371" spans="2:7" x14ac:dyDescent="0.25">
      <c r="B371" s="15"/>
      <c r="C371" s="17" t="s">
        <v>314</v>
      </c>
      <c r="D371" s="11" t="s">
        <v>312</v>
      </c>
      <c r="E371" s="11">
        <v>11.12</v>
      </c>
      <c r="F371" s="74"/>
      <c r="G371" s="13"/>
    </row>
    <row r="372" spans="2:7" x14ac:dyDescent="0.25">
      <c r="B372" s="15"/>
      <c r="C372" s="17" t="s">
        <v>320</v>
      </c>
      <c r="D372" s="11" t="s">
        <v>312</v>
      </c>
      <c r="E372" s="11">
        <v>4.5</v>
      </c>
      <c r="F372" s="74"/>
      <c r="G372" s="13"/>
    </row>
    <row r="373" spans="2:7" x14ac:dyDescent="0.25">
      <c r="B373" s="15"/>
      <c r="C373" s="17" t="s">
        <v>321</v>
      </c>
      <c r="D373" s="11" t="s">
        <v>312</v>
      </c>
      <c r="E373" s="11">
        <v>2</v>
      </c>
      <c r="F373" s="74"/>
      <c r="G373" s="13"/>
    </row>
    <row r="374" spans="2:7" x14ac:dyDescent="0.25">
      <c r="B374" s="15"/>
      <c r="C374" s="17" t="s">
        <v>317</v>
      </c>
      <c r="D374" s="11" t="s">
        <v>312</v>
      </c>
      <c r="E374" s="11">
        <v>4.5</v>
      </c>
      <c r="F374" s="74"/>
      <c r="G374" s="13"/>
    </row>
    <row r="375" spans="2:7" x14ac:dyDescent="0.25">
      <c r="B375" s="15"/>
      <c r="C375" s="17" t="s">
        <v>318</v>
      </c>
      <c r="D375" s="11" t="s">
        <v>312</v>
      </c>
      <c r="E375" s="11">
        <v>1</v>
      </c>
      <c r="F375" s="74"/>
      <c r="G375" s="13"/>
    </row>
    <row r="376" spans="2:7" x14ac:dyDescent="0.25">
      <c r="B376" s="15"/>
      <c r="C376" s="17"/>
      <c r="D376" s="11"/>
      <c r="E376" s="11">
        <v>0</v>
      </c>
      <c r="F376" s="74"/>
      <c r="G376" s="13"/>
    </row>
    <row r="377" spans="2:7" x14ac:dyDescent="0.25">
      <c r="B377" s="15"/>
      <c r="C377" s="17" t="s">
        <v>322</v>
      </c>
      <c r="D377" s="11"/>
      <c r="E377" s="11">
        <v>0</v>
      </c>
      <c r="F377" s="74"/>
      <c r="G377" s="13"/>
    </row>
    <row r="378" spans="2:7" x14ac:dyDescent="0.25">
      <c r="B378" s="15"/>
      <c r="C378" s="17" t="s">
        <v>323</v>
      </c>
      <c r="D378" s="11" t="s">
        <v>312</v>
      </c>
      <c r="E378" s="11">
        <v>8</v>
      </c>
      <c r="F378" s="74"/>
      <c r="G378" s="13"/>
    </row>
    <row r="379" spans="2:7" x14ac:dyDescent="0.25">
      <c r="B379" s="15"/>
      <c r="C379" s="17" t="s">
        <v>320</v>
      </c>
      <c r="D379" s="11" t="s">
        <v>312</v>
      </c>
      <c r="E379" s="11">
        <v>10</v>
      </c>
      <c r="F379" s="74"/>
      <c r="G379" s="13"/>
    </row>
    <row r="380" spans="2:7" x14ac:dyDescent="0.25">
      <c r="B380" s="15"/>
      <c r="C380" s="17" t="s">
        <v>324</v>
      </c>
      <c r="D380" s="11" t="s">
        <v>312</v>
      </c>
      <c r="E380" s="11">
        <v>4</v>
      </c>
      <c r="F380" s="74"/>
      <c r="G380" s="13"/>
    </row>
    <row r="381" spans="2:7" x14ac:dyDescent="0.25">
      <c r="B381" s="15"/>
      <c r="C381" s="17"/>
      <c r="D381" s="11"/>
      <c r="E381" s="11">
        <v>0</v>
      </c>
      <c r="F381" s="74"/>
      <c r="G381" s="13"/>
    </row>
    <row r="382" spans="2:7" x14ac:dyDescent="0.25">
      <c r="B382" s="15"/>
      <c r="C382" s="17" t="s">
        <v>325</v>
      </c>
      <c r="D382" s="11"/>
      <c r="E382" s="11">
        <v>0</v>
      </c>
      <c r="F382" s="74"/>
      <c r="G382" s="13"/>
    </row>
    <row r="383" spans="2:7" x14ac:dyDescent="0.25">
      <c r="B383" s="15"/>
      <c r="C383" s="17" t="s">
        <v>314</v>
      </c>
      <c r="D383" s="11" t="s">
        <v>312</v>
      </c>
      <c r="E383" s="11">
        <v>101.99</v>
      </c>
      <c r="F383" s="74"/>
      <c r="G383" s="13"/>
    </row>
    <row r="384" spans="2:7" x14ac:dyDescent="0.25">
      <c r="B384" s="15"/>
      <c r="C384" s="17" t="s">
        <v>320</v>
      </c>
      <c r="D384" s="11" t="s">
        <v>312</v>
      </c>
      <c r="E384" s="11">
        <v>1</v>
      </c>
      <c r="F384" s="74"/>
      <c r="G384" s="13"/>
    </row>
    <row r="385" spans="2:7" x14ac:dyDescent="0.25">
      <c r="B385" s="15"/>
      <c r="C385" s="17" t="s">
        <v>321</v>
      </c>
      <c r="D385" s="11" t="s">
        <v>312</v>
      </c>
      <c r="E385" s="11">
        <v>1</v>
      </c>
      <c r="F385" s="74"/>
      <c r="G385" s="13"/>
    </row>
    <row r="386" spans="2:7" x14ac:dyDescent="0.25">
      <c r="B386" s="15"/>
      <c r="C386" s="17" t="s">
        <v>326</v>
      </c>
      <c r="D386" s="11" t="s">
        <v>312</v>
      </c>
      <c r="E386" s="11">
        <v>4</v>
      </c>
      <c r="F386" s="74"/>
      <c r="G386" s="13"/>
    </row>
    <row r="387" spans="2:7" x14ac:dyDescent="0.25">
      <c r="B387" s="15"/>
      <c r="C387" s="17" t="s">
        <v>318</v>
      </c>
      <c r="D387" s="11" t="s">
        <v>312</v>
      </c>
      <c r="E387" s="11">
        <v>3</v>
      </c>
      <c r="F387" s="74"/>
      <c r="G387" s="13"/>
    </row>
    <row r="388" spans="2:7" x14ac:dyDescent="0.25">
      <c r="B388" s="15"/>
      <c r="C388" s="17"/>
      <c r="D388" s="11"/>
      <c r="E388" s="11">
        <v>0</v>
      </c>
      <c r="F388" s="74"/>
      <c r="G388" s="13"/>
    </row>
    <row r="389" spans="2:7" x14ac:dyDescent="0.25">
      <c r="B389" s="15"/>
      <c r="C389" s="17" t="s">
        <v>327</v>
      </c>
      <c r="D389" s="11"/>
      <c r="E389" s="11">
        <v>0</v>
      </c>
      <c r="F389" s="74"/>
      <c r="G389" s="13"/>
    </row>
    <row r="390" spans="2:7" x14ac:dyDescent="0.25">
      <c r="B390" s="15"/>
      <c r="C390" s="17" t="s">
        <v>314</v>
      </c>
      <c r="D390" s="11" t="s">
        <v>312</v>
      </c>
      <c r="E390" s="11">
        <v>29.4</v>
      </c>
      <c r="F390" s="74"/>
      <c r="G390" s="13"/>
    </row>
    <row r="391" spans="2:7" x14ac:dyDescent="0.25">
      <c r="B391" s="15"/>
      <c r="C391" s="17" t="s">
        <v>320</v>
      </c>
      <c r="D391" s="11" t="s">
        <v>312</v>
      </c>
      <c r="E391" s="11">
        <v>3</v>
      </c>
      <c r="F391" s="74"/>
      <c r="G391" s="13"/>
    </row>
    <row r="392" spans="2:7" x14ac:dyDescent="0.25">
      <c r="B392" s="15"/>
      <c r="C392" s="17" t="s">
        <v>316</v>
      </c>
      <c r="D392" s="11" t="s">
        <v>312</v>
      </c>
      <c r="E392" s="11">
        <v>1</v>
      </c>
      <c r="F392" s="74"/>
      <c r="G392" s="13"/>
    </row>
    <row r="393" spans="2:7" x14ac:dyDescent="0.25">
      <c r="B393" s="15"/>
      <c r="C393" s="17" t="s">
        <v>328</v>
      </c>
      <c r="D393" s="11" t="s">
        <v>312</v>
      </c>
      <c r="E393" s="11">
        <v>9</v>
      </c>
      <c r="F393" s="74"/>
      <c r="G393" s="13"/>
    </row>
    <row r="394" spans="2:7" x14ac:dyDescent="0.25">
      <c r="B394" s="15"/>
      <c r="C394" s="17"/>
      <c r="D394" s="11"/>
      <c r="E394" s="11">
        <v>0</v>
      </c>
      <c r="F394" s="74"/>
      <c r="G394" s="13"/>
    </row>
    <row r="395" spans="2:7" x14ac:dyDescent="0.25">
      <c r="B395" s="15"/>
      <c r="C395" s="17" t="s">
        <v>329</v>
      </c>
      <c r="D395" s="11"/>
      <c r="E395" s="11">
        <v>0</v>
      </c>
      <c r="F395" s="74"/>
      <c r="G395" s="13"/>
    </row>
    <row r="396" spans="2:7" x14ac:dyDescent="0.25">
      <c r="B396" s="15"/>
      <c r="C396" s="17" t="s">
        <v>330</v>
      </c>
      <c r="D396" s="11" t="s">
        <v>312</v>
      </c>
      <c r="E396" s="11">
        <v>2</v>
      </c>
      <c r="F396" s="74"/>
      <c r="G396" s="13"/>
    </row>
    <row r="397" spans="2:7" x14ac:dyDescent="0.25">
      <c r="B397" s="15"/>
      <c r="C397" s="17" t="s">
        <v>331</v>
      </c>
      <c r="D397" s="11" t="s">
        <v>312</v>
      </c>
      <c r="E397" s="11">
        <v>2</v>
      </c>
      <c r="F397" s="74"/>
      <c r="G397" s="13"/>
    </row>
    <row r="398" spans="2:7" x14ac:dyDescent="0.25">
      <c r="B398" s="15"/>
      <c r="C398" s="17"/>
      <c r="D398" s="11"/>
      <c r="E398" s="11">
        <v>0</v>
      </c>
      <c r="F398" s="74"/>
      <c r="G398" s="13"/>
    </row>
    <row r="399" spans="2:7" x14ac:dyDescent="0.25">
      <c r="B399" s="15"/>
      <c r="C399" s="17" t="s">
        <v>332</v>
      </c>
      <c r="D399" s="11"/>
      <c r="E399" s="11">
        <v>0</v>
      </c>
      <c r="F399" s="74"/>
      <c r="G399" s="13"/>
    </row>
    <row r="400" spans="2:7" x14ac:dyDescent="0.25">
      <c r="B400" s="15"/>
      <c r="C400" s="17" t="s">
        <v>333</v>
      </c>
      <c r="D400" s="11" t="s">
        <v>312</v>
      </c>
      <c r="E400" s="11">
        <v>7</v>
      </c>
      <c r="F400" s="74"/>
      <c r="G400" s="13"/>
    </row>
    <row r="401" spans="2:7" x14ac:dyDescent="0.25">
      <c r="B401" s="15"/>
      <c r="C401" s="17" t="s">
        <v>328</v>
      </c>
      <c r="D401" s="11" t="s">
        <v>312</v>
      </c>
      <c r="E401" s="11">
        <v>3</v>
      </c>
      <c r="F401" s="74"/>
      <c r="G401" s="13"/>
    </row>
    <row r="402" spans="2:7" x14ac:dyDescent="0.25">
      <c r="B402" s="15"/>
      <c r="C402" s="17"/>
      <c r="D402" s="11"/>
      <c r="E402" s="11"/>
      <c r="F402" s="74"/>
      <c r="G402" s="13"/>
    </row>
    <row r="403" spans="2:7" x14ac:dyDescent="0.25">
      <c r="B403" s="15"/>
      <c r="C403" s="17" t="s">
        <v>334</v>
      </c>
      <c r="D403" s="11"/>
      <c r="E403" s="11"/>
      <c r="F403" s="74"/>
      <c r="G403" s="13"/>
    </row>
    <row r="404" spans="2:7" x14ac:dyDescent="0.25">
      <c r="B404" s="40"/>
      <c r="C404" s="17" t="s">
        <v>314</v>
      </c>
      <c r="D404" s="11" t="s">
        <v>312</v>
      </c>
      <c r="E404" s="11">
        <v>60.4</v>
      </c>
      <c r="F404" s="74"/>
      <c r="G404" s="13"/>
    </row>
    <row r="405" spans="2:7" x14ac:dyDescent="0.25">
      <c r="B405" s="40"/>
      <c r="C405" s="17" t="s">
        <v>335</v>
      </c>
      <c r="D405" s="11" t="s">
        <v>312</v>
      </c>
      <c r="E405" s="11">
        <v>10</v>
      </c>
      <c r="F405" s="74"/>
      <c r="G405" s="13"/>
    </row>
    <row r="406" spans="2:7" x14ac:dyDescent="0.25">
      <c r="B406" s="40"/>
      <c r="C406" s="17" t="s">
        <v>333</v>
      </c>
      <c r="D406" s="11" t="s">
        <v>312</v>
      </c>
      <c r="E406" s="11">
        <v>25</v>
      </c>
      <c r="F406" s="74"/>
      <c r="G406" s="13"/>
    </row>
    <row r="407" spans="2:7" x14ac:dyDescent="0.25">
      <c r="B407" s="40"/>
      <c r="C407" s="17" t="s">
        <v>328</v>
      </c>
      <c r="D407" s="11" t="s">
        <v>312</v>
      </c>
      <c r="E407" s="11">
        <v>29</v>
      </c>
      <c r="F407" s="74"/>
      <c r="G407" s="13"/>
    </row>
    <row r="408" spans="2:7" x14ac:dyDescent="0.25">
      <c r="B408" s="40"/>
      <c r="C408" s="17"/>
      <c r="D408" s="11"/>
      <c r="E408" s="11"/>
      <c r="F408" s="74"/>
      <c r="G408" s="13"/>
    </row>
    <row r="409" spans="2:7" x14ac:dyDescent="0.25">
      <c r="B409" s="40"/>
      <c r="C409" s="17" t="s">
        <v>336</v>
      </c>
      <c r="D409" s="11"/>
      <c r="E409" s="11"/>
      <c r="F409" s="74"/>
      <c r="G409" s="13"/>
    </row>
    <row r="410" spans="2:7" x14ac:dyDescent="0.25">
      <c r="B410" s="40"/>
      <c r="C410" s="17" t="s">
        <v>314</v>
      </c>
      <c r="D410" s="11" t="s">
        <v>312</v>
      </c>
      <c r="E410" s="11">
        <v>262</v>
      </c>
      <c r="F410" s="74"/>
      <c r="G410" s="13"/>
    </row>
    <row r="411" spans="2:7" x14ac:dyDescent="0.25">
      <c r="B411" s="40"/>
      <c r="C411" s="17" t="s">
        <v>335</v>
      </c>
      <c r="D411" s="11" t="s">
        <v>312</v>
      </c>
      <c r="E411" s="11">
        <v>10</v>
      </c>
      <c r="F411" s="74"/>
      <c r="G411" s="13"/>
    </row>
    <row r="412" spans="2:7" x14ac:dyDescent="0.25">
      <c r="B412" s="40"/>
      <c r="C412" s="17" t="s">
        <v>333</v>
      </c>
      <c r="D412" s="11" t="s">
        <v>312</v>
      </c>
      <c r="E412" s="11">
        <v>25</v>
      </c>
      <c r="F412" s="74"/>
      <c r="G412" s="13"/>
    </row>
    <row r="413" spans="2:7" x14ac:dyDescent="0.25">
      <c r="B413" s="40"/>
      <c r="C413" s="17"/>
      <c r="D413" s="11"/>
      <c r="E413" s="11">
        <v>0</v>
      </c>
      <c r="F413" s="74"/>
      <c r="G413" s="13"/>
    </row>
    <row r="414" spans="2:7" x14ac:dyDescent="0.25">
      <c r="B414" s="40"/>
      <c r="C414" s="17" t="s">
        <v>337</v>
      </c>
      <c r="D414" s="11"/>
      <c r="E414" s="11">
        <v>0</v>
      </c>
      <c r="F414" s="74"/>
      <c r="G414" s="13"/>
    </row>
    <row r="415" spans="2:7" x14ac:dyDescent="0.25">
      <c r="B415" s="40"/>
      <c r="C415" s="17" t="s">
        <v>338</v>
      </c>
      <c r="D415" s="11" t="s">
        <v>312</v>
      </c>
      <c r="E415" s="11">
        <v>8.68</v>
      </c>
      <c r="F415" s="74"/>
      <c r="G415" s="13"/>
    </row>
    <row r="416" spans="2:7" x14ac:dyDescent="0.25">
      <c r="B416" s="40"/>
      <c r="C416" s="17" t="s">
        <v>339</v>
      </c>
      <c r="D416" s="11" t="s">
        <v>312</v>
      </c>
      <c r="E416" s="11">
        <v>2</v>
      </c>
      <c r="F416" s="74"/>
      <c r="G416" s="13"/>
    </row>
    <row r="417" spans="2:7" ht="16" thickBot="1" x14ac:dyDescent="0.3">
      <c r="B417" s="40"/>
      <c r="C417" s="77"/>
      <c r="D417" s="64"/>
      <c r="E417" s="11"/>
      <c r="F417" s="78"/>
      <c r="G417" s="65"/>
    </row>
    <row r="418" spans="2:7" ht="16" thickBot="1" x14ac:dyDescent="0.3">
      <c r="B418" s="177" t="s">
        <v>285</v>
      </c>
      <c r="C418" s="176"/>
      <c r="D418" s="176"/>
      <c r="E418" s="176"/>
      <c r="F418" s="178"/>
      <c r="G418" s="7">
        <f>SUM(G357:G416)</f>
        <v>0</v>
      </c>
    </row>
    <row r="419" spans="2:7" ht="31.5" thickBot="1" x14ac:dyDescent="0.3">
      <c r="B419" s="45" t="s">
        <v>26</v>
      </c>
      <c r="C419" s="38" t="s">
        <v>4</v>
      </c>
      <c r="D419" s="7" t="s">
        <v>27</v>
      </c>
      <c r="E419" s="8" t="s">
        <v>28</v>
      </c>
      <c r="F419" s="7" t="s">
        <v>29</v>
      </c>
      <c r="G419" s="7" t="s">
        <v>30</v>
      </c>
    </row>
    <row r="420" spans="2:7" ht="16" thickBot="1" x14ac:dyDescent="0.3">
      <c r="B420" s="177" t="s">
        <v>286</v>
      </c>
      <c r="C420" s="176"/>
      <c r="D420" s="176"/>
      <c r="E420" s="176"/>
      <c r="F420" s="180"/>
      <c r="G420" s="37">
        <f>+G418</f>
        <v>0</v>
      </c>
    </row>
    <row r="421" spans="2:7" x14ac:dyDescent="0.25">
      <c r="B421" s="9">
        <v>6400</v>
      </c>
      <c r="C421" s="36" t="s">
        <v>340</v>
      </c>
      <c r="D421" s="11"/>
      <c r="E421" s="11"/>
      <c r="F421" s="11"/>
      <c r="G421" s="13"/>
    </row>
    <row r="422" spans="2:7" x14ac:dyDescent="0.25">
      <c r="B422" s="15">
        <v>64.010000000000005</v>
      </c>
      <c r="C422" s="17" t="s">
        <v>341</v>
      </c>
      <c r="D422" s="11"/>
      <c r="E422" s="11"/>
      <c r="F422" s="11"/>
      <c r="G422" s="13"/>
    </row>
    <row r="423" spans="2:7" x14ac:dyDescent="0.25">
      <c r="B423" s="15"/>
      <c r="C423" s="17" t="s">
        <v>342</v>
      </c>
      <c r="D423" s="11"/>
      <c r="E423" s="11"/>
      <c r="F423" s="11"/>
      <c r="G423" s="13"/>
    </row>
    <row r="424" spans="2:7" ht="18.5" x14ac:dyDescent="0.25">
      <c r="B424" s="15"/>
      <c r="C424" s="79" t="s">
        <v>343</v>
      </c>
      <c r="D424" s="11" t="s">
        <v>393</v>
      </c>
      <c r="E424" s="11">
        <v>230.3</v>
      </c>
      <c r="F424" s="11"/>
      <c r="G424" s="13"/>
    </row>
    <row r="425" spans="2:7" x14ac:dyDescent="0.25">
      <c r="B425" s="15"/>
      <c r="C425" s="79"/>
      <c r="D425" s="11"/>
      <c r="E425" s="11"/>
      <c r="F425" s="11"/>
      <c r="G425" s="13"/>
    </row>
    <row r="426" spans="2:7" ht="18.5" x14ac:dyDescent="0.25">
      <c r="B426" s="15"/>
      <c r="C426" s="79" t="s">
        <v>344</v>
      </c>
      <c r="D426" s="11" t="s">
        <v>393</v>
      </c>
      <c r="E426" s="11">
        <v>228.8</v>
      </c>
      <c r="F426" s="11"/>
      <c r="G426" s="13"/>
    </row>
    <row r="427" spans="2:7" x14ac:dyDescent="0.25">
      <c r="B427" s="15"/>
      <c r="C427" s="79"/>
      <c r="D427" s="11"/>
      <c r="E427" s="11"/>
      <c r="F427" s="11"/>
      <c r="G427" s="13"/>
    </row>
    <row r="428" spans="2:7" ht="18.5" x14ac:dyDescent="0.25">
      <c r="B428" s="15"/>
      <c r="C428" s="79" t="s">
        <v>345</v>
      </c>
      <c r="D428" s="11" t="s">
        <v>393</v>
      </c>
      <c r="E428" s="11">
        <v>19</v>
      </c>
      <c r="F428" s="11"/>
      <c r="G428" s="13"/>
    </row>
    <row r="429" spans="2:7" x14ac:dyDescent="0.25">
      <c r="B429" s="15"/>
      <c r="C429" s="79"/>
      <c r="D429" s="11"/>
      <c r="E429" s="11"/>
      <c r="F429" s="11"/>
      <c r="G429" s="13"/>
    </row>
    <row r="430" spans="2:7" ht="18.5" x14ac:dyDescent="0.25">
      <c r="B430" s="15"/>
      <c r="C430" s="79" t="s">
        <v>346</v>
      </c>
      <c r="D430" s="11" t="s">
        <v>393</v>
      </c>
      <c r="E430" s="11">
        <v>77</v>
      </c>
      <c r="F430" s="11"/>
      <c r="G430" s="13"/>
    </row>
    <row r="431" spans="2:7" x14ac:dyDescent="0.25">
      <c r="B431" s="15"/>
      <c r="C431" s="79"/>
      <c r="D431" s="11"/>
      <c r="E431" s="11"/>
      <c r="F431" s="11"/>
      <c r="G431" s="13"/>
    </row>
    <row r="432" spans="2:7" ht="18.5" x14ac:dyDescent="0.25">
      <c r="B432" s="15"/>
      <c r="C432" s="79" t="s">
        <v>347</v>
      </c>
      <c r="D432" s="11" t="s">
        <v>393</v>
      </c>
      <c r="E432" s="11">
        <v>150</v>
      </c>
      <c r="F432" s="11"/>
      <c r="G432" s="13"/>
    </row>
    <row r="433" spans="2:7" x14ac:dyDescent="0.25">
      <c r="B433" s="15"/>
      <c r="C433" s="79"/>
      <c r="D433" s="11"/>
      <c r="E433" s="11"/>
      <c r="F433" s="11"/>
      <c r="G433" s="13"/>
    </row>
    <row r="434" spans="2:7" ht="18.5" x14ac:dyDescent="0.25">
      <c r="B434" s="15"/>
      <c r="C434" s="79" t="s">
        <v>348</v>
      </c>
      <c r="D434" s="11" t="s">
        <v>393</v>
      </c>
      <c r="E434" s="11">
        <v>266.7</v>
      </c>
      <c r="F434" s="11"/>
      <c r="G434" s="13"/>
    </row>
    <row r="435" spans="2:7" x14ac:dyDescent="0.25">
      <c r="B435" s="15"/>
      <c r="C435" s="79"/>
      <c r="D435" s="11"/>
      <c r="E435" s="11"/>
      <c r="F435" s="11"/>
      <c r="G435" s="13"/>
    </row>
    <row r="436" spans="2:7" ht="18.5" x14ac:dyDescent="0.25">
      <c r="B436" s="15"/>
      <c r="C436" s="79" t="s">
        <v>349</v>
      </c>
      <c r="D436" s="11" t="s">
        <v>393</v>
      </c>
      <c r="E436" s="11">
        <v>2.1</v>
      </c>
      <c r="F436" s="11"/>
      <c r="G436" s="13"/>
    </row>
    <row r="437" spans="2:7" x14ac:dyDescent="0.25">
      <c r="B437" s="15"/>
      <c r="C437" s="79"/>
      <c r="D437" s="11"/>
      <c r="E437" s="11"/>
      <c r="F437" s="11"/>
      <c r="G437" s="13"/>
    </row>
    <row r="438" spans="2:7" ht="18.5" x14ac:dyDescent="0.25">
      <c r="B438" s="15"/>
      <c r="C438" s="79" t="s">
        <v>350</v>
      </c>
      <c r="D438" s="11" t="s">
        <v>393</v>
      </c>
      <c r="E438" s="11">
        <v>779.03</v>
      </c>
      <c r="F438" s="11"/>
      <c r="G438" s="13"/>
    </row>
    <row r="439" spans="2:7" x14ac:dyDescent="0.25">
      <c r="B439" s="15"/>
      <c r="C439" s="79"/>
      <c r="D439" s="11"/>
      <c r="E439" s="11"/>
      <c r="F439" s="11"/>
      <c r="G439" s="13"/>
    </row>
    <row r="440" spans="2:7" ht="18.5" x14ac:dyDescent="0.25">
      <c r="B440" s="15"/>
      <c r="C440" s="79" t="s">
        <v>351</v>
      </c>
      <c r="D440" s="11" t="s">
        <v>393</v>
      </c>
      <c r="E440" s="11">
        <v>320</v>
      </c>
      <c r="F440" s="11"/>
      <c r="G440" s="13"/>
    </row>
    <row r="441" spans="2:7" x14ac:dyDescent="0.25">
      <c r="B441" s="15"/>
      <c r="C441" s="79"/>
      <c r="D441" s="11"/>
      <c r="E441" s="11"/>
      <c r="F441" s="11"/>
      <c r="G441" s="13"/>
    </row>
    <row r="442" spans="2:7" ht="18.5" x14ac:dyDescent="0.25">
      <c r="B442" s="15"/>
      <c r="C442" s="79" t="s">
        <v>352</v>
      </c>
      <c r="D442" s="11" t="s">
        <v>393</v>
      </c>
      <c r="E442" s="11">
        <v>140</v>
      </c>
      <c r="F442" s="11"/>
      <c r="G442" s="13"/>
    </row>
    <row r="443" spans="2:7" x14ac:dyDescent="0.25">
      <c r="B443" s="15"/>
      <c r="C443" s="79"/>
      <c r="D443" s="11"/>
      <c r="E443" s="11"/>
      <c r="F443" s="11"/>
      <c r="G443" s="13"/>
    </row>
    <row r="444" spans="2:7" ht="18.5" x14ac:dyDescent="0.25">
      <c r="B444" s="15"/>
      <c r="C444" s="79" t="s">
        <v>353</v>
      </c>
      <c r="D444" s="11" t="s">
        <v>393</v>
      </c>
      <c r="E444" s="11">
        <v>4.9000000000000004</v>
      </c>
      <c r="F444" s="11"/>
      <c r="G444" s="13"/>
    </row>
    <row r="445" spans="2:7" x14ac:dyDescent="0.25">
      <c r="B445" s="15"/>
      <c r="C445" s="79"/>
      <c r="D445" s="11"/>
      <c r="E445" s="11"/>
      <c r="F445" s="11"/>
      <c r="G445" s="13"/>
    </row>
    <row r="446" spans="2:7" ht="18.5" x14ac:dyDescent="0.25">
      <c r="B446" s="15"/>
      <c r="C446" s="79" t="s">
        <v>354</v>
      </c>
      <c r="D446" s="11" t="s">
        <v>393</v>
      </c>
      <c r="E446" s="11">
        <v>8</v>
      </c>
      <c r="F446" s="11"/>
      <c r="G446" s="13"/>
    </row>
    <row r="447" spans="2:7" x14ac:dyDescent="0.25">
      <c r="B447" s="15"/>
      <c r="C447" s="79"/>
      <c r="D447" s="11"/>
      <c r="E447" s="11"/>
      <c r="F447" s="11"/>
      <c r="G447" s="13"/>
    </row>
    <row r="448" spans="2:7" ht="18.5" x14ac:dyDescent="0.25">
      <c r="B448" s="15"/>
      <c r="C448" s="79" t="s">
        <v>355</v>
      </c>
      <c r="D448" s="11" t="s">
        <v>393</v>
      </c>
      <c r="E448" s="11">
        <v>28</v>
      </c>
      <c r="F448" s="11"/>
      <c r="G448" s="13"/>
    </row>
    <row r="449" spans="2:7" x14ac:dyDescent="0.25">
      <c r="B449" s="15"/>
      <c r="C449" s="17"/>
      <c r="D449" s="11"/>
      <c r="E449" s="11"/>
      <c r="F449" s="11"/>
      <c r="G449" s="13"/>
    </row>
    <row r="450" spans="2:7" x14ac:dyDescent="0.25">
      <c r="B450" s="15"/>
      <c r="C450" s="36" t="s">
        <v>356</v>
      </c>
      <c r="D450" s="11"/>
      <c r="E450" s="11"/>
      <c r="F450" s="11"/>
      <c r="G450" s="13"/>
    </row>
    <row r="451" spans="2:7" x14ac:dyDescent="0.25">
      <c r="B451" s="15"/>
      <c r="C451" s="17"/>
      <c r="D451" s="11"/>
      <c r="E451" s="11"/>
      <c r="F451" s="11"/>
      <c r="G451" s="13"/>
    </row>
    <row r="452" spans="2:7" ht="18.5" x14ac:dyDescent="0.25">
      <c r="B452" s="15"/>
      <c r="C452" s="79" t="s">
        <v>357</v>
      </c>
      <c r="D452" s="11" t="s">
        <v>393</v>
      </c>
      <c r="E452" s="11">
        <v>0</v>
      </c>
      <c r="F452" s="11"/>
      <c r="G452" s="13"/>
    </row>
    <row r="453" spans="2:7" ht="16" thickBot="1" x14ac:dyDescent="0.3">
      <c r="B453" s="15"/>
      <c r="C453" s="17"/>
      <c r="D453" s="11"/>
      <c r="E453" s="11"/>
      <c r="F453" s="11"/>
      <c r="G453" s="13"/>
    </row>
    <row r="454" spans="2:7" ht="16" thickBot="1" x14ac:dyDescent="0.3">
      <c r="B454" s="177" t="s">
        <v>285</v>
      </c>
      <c r="C454" s="176"/>
      <c r="D454" s="176"/>
      <c r="E454" s="176"/>
      <c r="F454" s="178"/>
      <c r="G454" s="7">
        <f>SUM(G420:G453)</f>
        <v>0</v>
      </c>
    </row>
    <row r="455" spans="2:7" ht="31.5" thickBot="1" x14ac:dyDescent="0.3">
      <c r="B455" s="45" t="s">
        <v>26</v>
      </c>
      <c r="C455" s="38" t="s">
        <v>4</v>
      </c>
      <c r="D455" s="7" t="s">
        <v>27</v>
      </c>
      <c r="E455" s="8" t="s">
        <v>28</v>
      </c>
      <c r="F455" s="7" t="s">
        <v>29</v>
      </c>
      <c r="G455" s="7" t="s">
        <v>30</v>
      </c>
    </row>
    <row r="456" spans="2:7" ht="16" thickBot="1" x14ac:dyDescent="0.3">
      <c r="B456" s="177" t="s">
        <v>286</v>
      </c>
      <c r="C456" s="176"/>
      <c r="D456" s="176"/>
      <c r="E456" s="176"/>
      <c r="F456" s="180"/>
      <c r="G456" s="37">
        <f>+G454</f>
        <v>0</v>
      </c>
    </row>
    <row r="457" spans="2:7" x14ac:dyDescent="0.25">
      <c r="B457" s="15">
        <v>66.05</v>
      </c>
      <c r="C457" s="16" t="s">
        <v>358</v>
      </c>
      <c r="D457" s="16"/>
      <c r="E457" s="11"/>
      <c r="F457" s="11"/>
      <c r="G457" s="13" t="str">
        <f>IF(E457="","",E457*F457)</f>
        <v/>
      </c>
    </row>
    <row r="458" spans="2:7" x14ac:dyDescent="0.25">
      <c r="B458" s="15"/>
      <c r="C458" s="39" t="s">
        <v>359</v>
      </c>
      <c r="D458" s="11" t="s">
        <v>233</v>
      </c>
      <c r="E458" s="11">
        <v>40</v>
      </c>
      <c r="F458" s="11"/>
      <c r="G458" s="13"/>
    </row>
    <row r="459" spans="2:7" x14ac:dyDescent="0.25">
      <c r="B459" s="15"/>
      <c r="C459" s="16"/>
      <c r="D459" s="16"/>
      <c r="E459" s="11"/>
      <c r="F459" s="11"/>
      <c r="G459" s="13"/>
    </row>
    <row r="460" spans="2:7" x14ac:dyDescent="0.25">
      <c r="B460" s="15"/>
      <c r="C460" s="16" t="s">
        <v>360</v>
      </c>
      <c r="D460" s="11" t="s">
        <v>233</v>
      </c>
      <c r="E460" s="11">
        <v>40</v>
      </c>
      <c r="F460" s="11"/>
      <c r="G460" s="13"/>
    </row>
    <row r="461" spans="2:7" x14ac:dyDescent="0.25">
      <c r="B461" s="15"/>
      <c r="C461" s="16"/>
      <c r="D461" s="11"/>
      <c r="E461" s="11"/>
      <c r="F461" s="11"/>
      <c r="G461" s="13"/>
    </row>
    <row r="462" spans="2:7" ht="31" x14ac:dyDescent="0.25">
      <c r="B462" s="15"/>
      <c r="C462" s="39" t="s">
        <v>361</v>
      </c>
      <c r="D462" s="11" t="s">
        <v>362</v>
      </c>
      <c r="E462" s="11">
        <v>295</v>
      </c>
      <c r="F462" s="11"/>
      <c r="G462" s="13"/>
    </row>
    <row r="463" spans="2:7" x14ac:dyDescent="0.25">
      <c r="B463" s="15"/>
      <c r="C463" s="39"/>
      <c r="D463" s="11"/>
      <c r="E463" s="11"/>
      <c r="F463" s="11"/>
      <c r="G463" s="13"/>
    </row>
    <row r="464" spans="2:7" x14ac:dyDescent="0.25">
      <c r="B464" s="15"/>
      <c r="C464" s="39" t="s">
        <v>363</v>
      </c>
      <c r="D464" s="11" t="s">
        <v>233</v>
      </c>
      <c r="E464" s="11">
        <f>ROUNDUP(9.7*8,0)</f>
        <v>78</v>
      </c>
      <c r="F464" s="11"/>
      <c r="G464" s="13"/>
    </row>
    <row r="465" spans="2:7" x14ac:dyDescent="0.25">
      <c r="B465" s="15"/>
      <c r="C465" s="39"/>
      <c r="D465" s="11"/>
      <c r="E465" s="11"/>
      <c r="F465" s="11"/>
      <c r="G465" s="13"/>
    </row>
    <row r="466" spans="2:7" x14ac:dyDescent="0.25">
      <c r="B466" s="15">
        <v>66.09</v>
      </c>
      <c r="C466" s="16" t="s">
        <v>364</v>
      </c>
      <c r="D466" s="11" t="s">
        <v>44</v>
      </c>
      <c r="E466" s="11">
        <v>22</v>
      </c>
      <c r="F466" s="11"/>
      <c r="G466" s="13"/>
    </row>
    <row r="467" spans="2:7" x14ac:dyDescent="0.25">
      <c r="B467" s="15"/>
      <c r="C467" s="16"/>
      <c r="D467" s="16"/>
      <c r="E467" s="11"/>
      <c r="F467" s="11"/>
      <c r="G467" s="13"/>
    </row>
    <row r="468" spans="2:7" x14ac:dyDescent="0.25">
      <c r="B468" s="15">
        <v>66.19</v>
      </c>
      <c r="C468" s="16" t="s">
        <v>365</v>
      </c>
      <c r="D468" s="16"/>
      <c r="E468" s="11"/>
      <c r="F468" s="11"/>
      <c r="G468" s="13"/>
    </row>
    <row r="469" spans="2:7" x14ac:dyDescent="0.25">
      <c r="B469" s="15"/>
      <c r="C469" s="16" t="s">
        <v>366</v>
      </c>
      <c r="D469" s="16"/>
      <c r="E469" s="11"/>
      <c r="F469" s="11"/>
      <c r="G469" s="13"/>
    </row>
    <row r="470" spans="2:7" x14ac:dyDescent="0.25">
      <c r="B470" s="15"/>
      <c r="C470" s="16" t="s">
        <v>367</v>
      </c>
      <c r="D470" s="16"/>
      <c r="E470" s="11"/>
      <c r="F470" s="11"/>
      <c r="G470" s="13"/>
    </row>
    <row r="471" spans="2:7" x14ac:dyDescent="0.25">
      <c r="B471" s="15"/>
      <c r="C471" s="16" t="s">
        <v>368</v>
      </c>
      <c r="D471" s="11" t="s">
        <v>44</v>
      </c>
      <c r="E471" s="11">
        <v>28</v>
      </c>
      <c r="F471" s="11"/>
      <c r="G471" s="13"/>
    </row>
    <row r="472" spans="2:7" x14ac:dyDescent="0.25">
      <c r="B472" s="15"/>
      <c r="C472" s="16" t="s">
        <v>369</v>
      </c>
      <c r="D472" s="16"/>
      <c r="E472" s="11"/>
      <c r="F472" s="11"/>
      <c r="G472" s="13"/>
    </row>
    <row r="473" spans="2:7" x14ac:dyDescent="0.25">
      <c r="B473" s="15"/>
      <c r="C473" s="16"/>
      <c r="D473" s="16"/>
      <c r="E473" s="11"/>
      <c r="F473" s="11"/>
      <c r="G473" s="13"/>
    </row>
    <row r="474" spans="2:7" x14ac:dyDescent="0.25">
      <c r="B474" s="15"/>
      <c r="C474" s="16" t="s">
        <v>370</v>
      </c>
      <c r="D474" s="16"/>
      <c r="E474" s="11"/>
      <c r="F474" s="11"/>
      <c r="G474" s="13"/>
    </row>
    <row r="475" spans="2:7" x14ac:dyDescent="0.25">
      <c r="B475" s="15"/>
      <c r="C475" s="16" t="s">
        <v>371</v>
      </c>
      <c r="D475" s="16"/>
      <c r="E475" s="11"/>
      <c r="F475" s="11"/>
      <c r="G475" s="13"/>
    </row>
    <row r="476" spans="2:7" x14ac:dyDescent="0.25">
      <c r="B476" s="15"/>
      <c r="C476" s="16" t="s">
        <v>372</v>
      </c>
      <c r="D476" s="11" t="s">
        <v>44</v>
      </c>
      <c r="E476" s="11">
        <v>20</v>
      </c>
      <c r="F476" s="11"/>
      <c r="G476" s="13"/>
    </row>
    <row r="477" spans="2:7" x14ac:dyDescent="0.25">
      <c r="B477" s="15"/>
      <c r="C477" s="16" t="s">
        <v>373</v>
      </c>
      <c r="D477" s="16"/>
      <c r="E477" s="11"/>
      <c r="F477" s="11"/>
      <c r="G477" s="13"/>
    </row>
    <row r="478" spans="2:7" x14ac:dyDescent="0.25">
      <c r="B478" s="15"/>
      <c r="C478" s="16"/>
      <c r="D478" s="16"/>
      <c r="E478" s="11"/>
      <c r="F478" s="11"/>
      <c r="G478" s="13"/>
    </row>
    <row r="479" spans="2:7" x14ac:dyDescent="0.25">
      <c r="B479" s="15"/>
      <c r="C479" s="16" t="s">
        <v>374</v>
      </c>
      <c r="D479" s="16"/>
      <c r="E479" s="11"/>
      <c r="F479" s="11"/>
      <c r="G479" s="13"/>
    </row>
    <row r="480" spans="2:7" x14ac:dyDescent="0.25">
      <c r="B480" s="15"/>
      <c r="C480" s="16" t="s">
        <v>375</v>
      </c>
      <c r="D480" s="11" t="s">
        <v>44</v>
      </c>
      <c r="E480" s="11">
        <v>20</v>
      </c>
      <c r="F480" s="11"/>
      <c r="G480" s="13"/>
    </row>
    <row r="481" spans="2:7" x14ac:dyDescent="0.25">
      <c r="B481" s="15"/>
      <c r="C481" s="16"/>
      <c r="D481" s="11"/>
      <c r="E481" s="11"/>
      <c r="F481" s="11"/>
      <c r="G481" s="13"/>
    </row>
    <row r="482" spans="2:7" x14ac:dyDescent="0.25">
      <c r="B482" s="15">
        <v>66.209999999999994</v>
      </c>
      <c r="C482" s="16" t="s">
        <v>376</v>
      </c>
      <c r="D482" s="11"/>
      <c r="E482" s="11"/>
      <c r="F482" s="11"/>
      <c r="G482" s="13"/>
    </row>
    <row r="483" spans="2:7" x14ac:dyDescent="0.25">
      <c r="B483" s="15"/>
      <c r="C483" s="16" t="s">
        <v>377</v>
      </c>
      <c r="D483" s="11"/>
      <c r="E483" s="11"/>
      <c r="F483" s="11"/>
      <c r="G483" s="13"/>
    </row>
    <row r="484" spans="2:7" ht="18.5" x14ac:dyDescent="0.25">
      <c r="B484" s="15"/>
      <c r="C484" s="16" t="s">
        <v>378</v>
      </c>
      <c r="D484" s="11" t="s">
        <v>394</v>
      </c>
      <c r="E484" s="11">
        <v>440</v>
      </c>
      <c r="F484" s="11"/>
      <c r="G484" s="13"/>
    </row>
    <row r="485" spans="2:7" ht="16" thickBot="1" x14ac:dyDescent="0.3">
      <c r="B485" s="15"/>
      <c r="C485" s="16"/>
      <c r="D485" s="16"/>
      <c r="E485" s="11"/>
      <c r="F485" s="11"/>
      <c r="G485" s="13"/>
    </row>
    <row r="486" spans="2:7" ht="16" thickBot="1" x14ac:dyDescent="0.3">
      <c r="B486" s="165" t="s">
        <v>379</v>
      </c>
      <c r="C486" s="166"/>
      <c r="D486" s="166"/>
      <c r="E486" s="166"/>
      <c r="F486" s="167"/>
      <c r="G486" s="7"/>
    </row>
    <row r="487" spans="2:7" ht="16" thickBot="1" x14ac:dyDescent="0.3">
      <c r="B487" s="176" t="s">
        <v>380</v>
      </c>
      <c r="C487" s="176"/>
      <c r="D487" s="176"/>
      <c r="E487" s="176"/>
      <c r="F487" s="176"/>
      <c r="G487" s="176"/>
    </row>
    <row r="488" spans="2:7" ht="31.5" thickBot="1" x14ac:dyDescent="0.3">
      <c r="B488" s="6" t="s">
        <v>26</v>
      </c>
      <c r="C488" s="7" t="s">
        <v>4</v>
      </c>
      <c r="D488" s="7" t="s">
        <v>27</v>
      </c>
      <c r="E488" s="8" t="s">
        <v>28</v>
      </c>
      <c r="F488" s="7" t="s">
        <v>29</v>
      </c>
      <c r="G488" s="7" t="s">
        <v>30</v>
      </c>
    </row>
    <row r="489" spans="2:7" x14ac:dyDescent="0.25">
      <c r="B489" s="9">
        <v>7100</v>
      </c>
      <c r="C489" s="38" t="s">
        <v>381</v>
      </c>
      <c r="D489" s="46"/>
      <c r="E489" s="25"/>
      <c r="F489" s="46"/>
      <c r="G489" s="47"/>
    </row>
    <row r="490" spans="2:7" x14ac:dyDescent="0.25">
      <c r="B490" s="15">
        <v>71.02</v>
      </c>
      <c r="C490" s="39" t="s">
        <v>382</v>
      </c>
      <c r="D490" s="11"/>
      <c r="E490" s="11"/>
      <c r="F490" s="11"/>
      <c r="G490" s="13"/>
    </row>
    <row r="491" spans="2:7" x14ac:dyDescent="0.25">
      <c r="B491" s="15" t="s">
        <v>34</v>
      </c>
      <c r="C491" s="39" t="s">
        <v>383</v>
      </c>
      <c r="D491" s="11" t="s">
        <v>260</v>
      </c>
      <c r="E491" s="11">
        <v>1</v>
      </c>
      <c r="F491" s="11">
        <v>20000000</v>
      </c>
      <c r="G491" s="13">
        <f>IF(E491="","",E491*F491)</f>
        <v>20000000</v>
      </c>
    </row>
    <row r="492" spans="2:7" x14ac:dyDescent="0.25">
      <c r="B492" s="15"/>
      <c r="C492" s="39"/>
      <c r="D492" s="11"/>
      <c r="E492" s="11"/>
      <c r="F492" s="11"/>
      <c r="G492" s="13" t="str">
        <f>IF(E492="","",E492*F492)</f>
        <v/>
      </c>
    </row>
    <row r="493" spans="2:7" x14ac:dyDescent="0.25">
      <c r="B493" s="15" t="s">
        <v>37</v>
      </c>
      <c r="C493" s="39" t="s">
        <v>384</v>
      </c>
      <c r="D493" s="11" t="s">
        <v>159</v>
      </c>
      <c r="E493" s="11"/>
      <c r="F493" s="11"/>
      <c r="G493" s="13"/>
    </row>
    <row r="494" spans="2:7" x14ac:dyDescent="0.25">
      <c r="B494" s="15"/>
      <c r="C494" s="39"/>
      <c r="D494" s="11"/>
      <c r="E494" s="11"/>
      <c r="F494" s="11"/>
      <c r="G494" s="13"/>
    </row>
    <row r="495" spans="2:7" ht="16" thickBot="1" x14ac:dyDescent="0.3">
      <c r="B495" s="15"/>
      <c r="C495" s="39"/>
      <c r="D495" s="11"/>
      <c r="E495" s="11"/>
      <c r="F495" s="11"/>
      <c r="G495" s="13"/>
    </row>
    <row r="496" spans="2:7" ht="16" thickBot="1" x14ac:dyDescent="0.3">
      <c r="B496" s="165" t="s">
        <v>385</v>
      </c>
      <c r="C496" s="166"/>
      <c r="D496" s="166"/>
      <c r="E496" s="166"/>
      <c r="F496" s="167"/>
      <c r="G496" s="7"/>
    </row>
  </sheetData>
  <mergeCells count="40">
    <mergeCell ref="B496:F496"/>
    <mergeCell ref="B311:F311"/>
    <mergeCell ref="B313:F313"/>
    <mergeCell ref="B355:F355"/>
    <mergeCell ref="B357:F357"/>
    <mergeCell ref="B487:G487"/>
    <mergeCell ref="B418:F418"/>
    <mergeCell ref="B420:F420"/>
    <mergeCell ref="B454:F454"/>
    <mergeCell ref="B456:F456"/>
    <mergeCell ref="B486:F486"/>
    <mergeCell ref="B234:F234"/>
    <mergeCell ref="B242:F242"/>
    <mergeCell ref="B256:F256"/>
    <mergeCell ref="B269:F269"/>
    <mergeCell ref="B270:G270"/>
    <mergeCell ref="B145:C145"/>
    <mergeCell ref="B165:F165"/>
    <mergeCell ref="B193:F193"/>
    <mergeCell ref="B206:F206"/>
    <mergeCell ref="B214:F214"/>
    <mergeCell ref="B166:C166"/>
    <mergeCell ref="B194:C194"/>
    <mergeCell ref="B207:C207"/>
    <mergeCell ref="B8:C8"/>
    <mergeCell ref="B31:C31"/>
    <mergeCell ref="C53:C54"/>
    <mergeCell ref="B58:C58"/>
    <mergeCell ref="B1:G1"/>
    <mergeCell ref="B5:G5"/>
    <mergeCell ref="B7:G7"/>
    <mergeCell ref="B30:F30"/>
    <mergeCell ref="B57:F57"/>
    <mergeCell ref="B63:F63"/>
    <mergeCell ref="B80:F80"/>
    <mergeCell ref="B133:F133"/>
    <mergeCell ref="B144:F144"/>
    <mergeCell ref="B64:C64"/>
    <mergeCell ref="B81:C81"/>
    <mergeCell ref="B134:C13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2" fitToWidth="8" fitToHeight="8" orientation="portrait" r:id="rId1"/>
  <headerFooter>
    <oddHeader xml:space="preserve">&amp;L
</oddHeader>
    <oddFooter>&amp;C&amp;12&amp;P of &amp;N&amp;R&amp;A</oddFooter>
  </headerFooter>
  <rowBreaks count="6" manualBreakCount="6">
    <brk id="63" max="6" man="1"/>
    <brk id="133" max="6" man="1"/>
    <brk id="206" max="6" man="1"/>
    <brk id="269" max="6" man="1"/>
    <brk id="355" max="6" man="1"/>
    <brk id="454" max="6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F2FC453AF40D64BB4347ABECD2CA9AA" ma:contentTypeVersion="16" ma:contentTypeDescription="Create a new document." ma:contentTypeScope="" ma:versionID="9162e66849f2e3d94ea8e87814a8c183">
  <xsd:schema xmlns:xsd="http://www.w3.org/2001/XMLSchema" xmlns:xs="http://www.w3.org/2001/XMLSchema" xmlns:p="http://schemas.microsoft.com/office/2006/metadata/properties" xmlns:ns2="856f8db5-f288-4e3c-866d-be9bcaabf9d5" xmlns:ns3="d4540d6d-5ef6-48f2-9082-2c27308bbd8e" targetNamespace="http://schemas.microsoft.com/office/2006/metadata/properties" ma:root="true" ma:fieldsID="a540dd0f56f087c1b181f3a37b3f9e6e" ns2:_="" ns3:_="">
    <xsd:import namespace="856f8db5-f288-4e3c-866d-be9bcaabf9d5"/>
    <xsd:import namespace="d4540d6d-5ef6-48f2-9082-2c27308bbd8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f8db5-f288-4e3c-866d-be9bcaabf9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5252430-36b1-48bd-8ecd-eb9fceefe4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540d6d-5ef6-48f2-9082-2c27308bbd8e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a799e6a-5a6a-4ace-b078-f5dc77eb4821}" ma:internalName="TaxCatchAll" ma:showField="CatchAllData" ma:web="d4540d6d-5ef6-48f2-9082-2c27308bbd8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4540d6d-5ef6-48f2-9082-2c27308bbd8e" xsi:nil="true"/>
    <lcf76f155ced4ddcb4097134ff3c332f xmlns="856f8db5-f288-4e3c-866d-be9bcaabf9d5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46D0AD-5D06-48EF-85A5-ABE5BEF11F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f8db5-f288-4e3c-866d-be9bcaabf9d5"/>
    <ds:schemaRef ds:uri="d4540d6d-5ef6-48f2-9082-2c27308bbd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B93FA73-F403-4395-A630-9F60C6DAAE69}">
  <ds:schemaRefs>
    <ds:schemaRef ds:uri="http://www.w3.org/XML/1998/namespace"/>
    <ds:schemaRef ds:uri="http://schemas.microsoft.com/office/2006/documentManagement/types"/>
    <ds:schemaRef ds:uri="http://purl.org/dc/dcmitype/"/>
    <ds:schemaRef ds:uri="http://purl.org/dc/terms/"/>
    <ds:schemaRef ds:uri="http://schemas.openxmlformats.org/package/2006/metadata/core-properties"/>
    <ds:schemaRef ds:uri="http://purl.org/dc/elements/1.1/"/>
    <ds:schemaRef ds:uri="d4540d6d-5ef6-48f2-9082-2c27308bbd8e"/>
    <ds:schemaRef ds:uri="http://schemas.microsoft.com/office/infopath/2007/PartnerControls"/>
    <ds:schemaRef ds:uri="856f8db5-f288-4e3c-866d-be9bcaabf9d5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D170C87-B481-4042-8084-99F672DCF15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Summary</vt:lpstr>
      <vt:lpstr>Bills of Quantities-Normal</vt:lpstr>
      <vt:lpstr>'Bills of Quantities-Normal'!Print_Area</vt:lpstr>
      <vt:lpstr>Summary!Print_Area</vt:lpstr>
      <vt:lpstr>'Bills of Quantities-Normal'!Print_Titles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Pamodzi MZ -NB RD</dc:creator>
  <cp:keywords/>
  <dc:description/>
  <cp:lastModifiedBy>Moses Malinda</cp:lastModifiedBy>
  <cp:revision/>
  <cp:lastPrinted>2024-07-30T15:10:23Z</cp:lastPrinted>
  <dcterms:created xsi:type="dcterms:W3CDTF">2018-06-22T12:12:38Z</dcterms:created>
  <dcterms:modified xsi:type="dcterms:W3CDTF">2024-08-19T06:47:01Z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0x0101002F2FC453AF40D64BB4347ABECD2CA9AA</vt:lpwstr>
  </property>
  <property fmtid="{D5CDD505-2E9C-101B-9397-08002B2CF9AE}" pid="3" name="MediaServiceImageTags">
    <vt:lpwstr/>
  </property>
</Properties>
</file>